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61" documentId="13_ncr:1_{F6CB121F-512D-4AA6-A0C1-0FB36C537598}" xr6:coauthVersionLast="47" xr6:coauthVersionMax="47" xr10:uidLastSave="{AD142447-27FA-41A3-910E-48E8D755486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5" l="1"/>
  <c r="G10" i="5"/>
  <c r="L12" i="6"/>
  <c r="L13" i="6"/>
  <c r="L14" i="6"/>
  <c r="L15" i="6"/>
  <c r="L16" i="6"/>
  <c r="L17" i="6"/>
  <c r="L18" i="6"/>
  <c r="L19" i="6"/>
  <c r="L20" i="6"/>
  <c r="L21" i="6"/>
  <c r="L22" i="6"/>
  <c r="L23" i="6"/>
  <c r="L24" i="6"/>
  <c r="L25" i="6"/>
  <c r="L26" i="6"/>
  <c r="L27" i="6"/>
  <c r="L28" i="6"/>
  <c r="L29" i="6"/>
  <c r="L30" i="6"/>
  <c r="L31" i="6"/>
  <c r="L32" i="6"/>
  <c r="L33" i="6"/>
  <c r="L34" i="6"/>
  <c r="L35" i="6"/>
  <c r="L36" i="6"/>
  <c r="L37" i="6"/>
  <c r="J12" i="6"/>
  <c r="J13" i="6"/>
  <c r="J14" i="6"/>
  <c r="J15" i="6"/>
  <c r="J16" i="6"/>
  <c r="J17" i="6"/>
  <c r="J18" i="6"/>
  <c r="J19" i="6"/>
  <c r="J20" i="6"/>
  <c r="J21" i="6"/>
  <c r="J22" i="6"/>
  <c r="J23" i="6"/>
  <c r="J24" i="6"/>
  <c r="J25" i="6"/>
  <c r="J26" i="6"/>
  <c r="J27" i="6"/>
  <c r="J28" i="6"/>
  <c r="J29" i="6"/>
  <c r="J30" i="6"/>
  <c r="J31" i="6"/>
  <c r="J32" i="6"/>
  <c r="J33" i="6"/>
  <c r="J34" i="6"/>
  <c r="J35" i="6"/>
  <c r="J36" i="6"/>
  <c r="J37" i="6"/>
  <c r="I12" i="6"/>
  <c r="I13" i="6"/>
  <c r="I14" i="6"/>
  <c r="I15" i="6"/>
  <c r="I16" i="6"/>
  <c r="I17" i="6"/>
  <c r="I18" i="6"/>
  <c r="I19" i="6"/>
  <c r="I20" i="6"/>
  <c r="I21" i="6"/>
  <c r="I22" i="6"/>
  <c r="I23" i="6"/>
  <c r="I24" i="6"/>
  <c r="I25" i="6"/>
  <c r="I26" i="6"/>
  <c r="I27" i="6"/>
  <c r="I28" i="6"/>
  <c r="I29" i="6"/>
  <c r="I30" i="6"/>
  <c r="I31" i="6"/>
  <c r="I32" i="6"/>
  <c r="I33" i="6"/>
  <c r="I34" i="6"/>
  <c r="I35" i="6"/>
  <c r="I36" i="6"/>
  <c r="I37" i="6"/>
  <c r="G12" i="6"/>
  <c r="G13" i="6"/>
  <c r="G14" i="6"/>
  <c r="G15" i="6"/>
  <c r="G16" i="6"/>
  <c r="G17" i="6"/>
  <c r="G18" i="6"/>
  <c r="G19" i="6"/>
  <c r="G20" i="6"/>
  <c r="G21" i="6"/>
  <c r="G22" i="6"/>
  <c r="G23" i="6"/>
  <c r="G24" i="6"/>
  <c r="G25" i="6"/>
  <c r="G26" i="6"/>
  <c r="G27" i="6"/>
  <c r="G28" i="6"/>
  <c r="G29" i="6"/>
  <c r="G30" i="6"/>
  <c r="G31" i="6"/>
  <c r="G32" i="6"/>
  <c r="G33" i="6"/>
  <c r="G34" i="6"/>
  <c r="G35" i="6"/>
  <c r="G36" i="6"/>
  <c r="G37" i="6"/>
  <c r="B12" i="6"/>
  <c r="B13" i="6"/>
  <c r="B14" i="6"/>
  <c r="B15" i="6"/>
  <c r="B16" i="6"/>
  <c r="B17" i="6"/>
  <c r="B18" i="6"/>
  <c r="B19" i="6"/>
  <c r="B20" i="6"/>
  <c r="B21" i="6"/>
  <c r="B22" i="6"/>
  <c r="B23" i="6"/>
  <c r="B24" i="6"/>
  <c r="B25" i="6"/>
  <c r="B26" i="6"/>
  <c r="B27" i="6"/>
  <c r="B28" i="6"/>
  <c r="B29" i="6"/>
  <c r="B30" i="6"/>
  <c r="B31" i="6"/>
  <c r="B32" i="6"/>
  <c r="B33" i="6"/>
  <c r="B34" i="6"/>
  <c r="B35" i="6"/>
  <c r="B36" i="6"/>
  <c r="B3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G2" i="6"/>
  <c r="G3" i="6"/>
  <c r="G4" i="6"/>
  <c r="G5" i="6"/>
  <c r="G6" i="6"/>
  <c r="G7" i="6"/>
  <c r="G8" i="6"/>
  <c r="G9" i="6"/>
  <c r="G10" i="6"/>
  <c r="G1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5"/>
  <c r="B6" i="5"/>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4" i="2"/>
  <c r="G4" i="2"/>
  <c r="I4" i="2"/>
  <c r="J4" i="2"/>
  <c r="L4" i="2"/>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G5" i="5"/>
  <c r="I5" i="5"/>
  <c r="J5" i="5"/>
  <c r="L5" i="5"/>
  <c r="G6" i="5"/>
  <c r="I6" i="5"/>
  <c r="J6" i="5"/>
  <c r="L6" i="5"/>
  <c r="B7" i="5"/>
  <c r="G7" i="5"/>
  <c r="I7" i="5"/>
  <c r="J7" i="5"/>
  <c r="L7" i="5"/>
  <c r="B8" i="5"/>
  <c r="G8" i="5"/>
  <c r="I8" i="5"/>
  <c r="J8" i="5"/>
  <c r="L8" i="5"/>
  <c r="B9" i="5"/>
  <c r="I9" i="5"/>
  <c r="J9" i="5"/>
  <c r="L9" i="5"/>
  <c r="B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<sst xmlns="http://schemas.openxmlformats.org/spreadsheetml/2006/main" count="180327" uniqueCount="39136">
  <si>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</si>
  <si>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</si>
  <si>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</si>
  <si>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</si>
  <si>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</si>
  <si>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</si>
  <si>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</si>
  <si>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</si>
  <si>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</si>
  <si>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</si>
  <si>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</si>
  <si>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</si>
  <si>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</si>
  <si>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</si>
  <si>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</si>
  <si>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</si>
  <si>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</si>
  <si>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</si>
  <si>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</si>
  <si>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</si>
  <si>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</si>
  <si>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</si>
  <si>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</si>
  <si>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</si>
  <si>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</si>
  <si>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</si>
  <si>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</si>
  <si>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</si>
  <si>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</si>
  <si>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</si>
  <si>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</si>
  <si>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</si>
  <si>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</si>
  <si>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</si>
  <si>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</si>
  <si>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</si>
  <si>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</si>
  <si>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</si>
  <si>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</si>
  <si>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</si>
  <si>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</si>
  <si>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</si>
  <si>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</si>
  <si>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</si>
  <si>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</si>
  <si>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</si>
  <si>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</si>
  <si>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</si>
  <si>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</si>
  <si>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</si>
  <si>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</si>
  <si>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</si>
  <si>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</si>
  <si>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</si>
  <si>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</si>
  <si>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</si>
  <si>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</si>
  <si>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</si>
  <si>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</si>
  <si>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</si>
  <si>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</si>
  <si>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</si>
  <si>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</si>
  <si>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</si>
  <si>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</si>
  <si>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</si>
  <si>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</si>
  <si>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</si>
  <si>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</si>
  <si>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</si>
  <si>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</si>
  <si>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</si>
  <si>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</si>
  <si>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</si>
  <si>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</si>
  <si>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</si>
  <si>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</si>
  <si>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</si>
  <si>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</si>
  <si>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</si>
  <si>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</si>
  <si>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</si>
  <si>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</si>
  <si>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</si>
  <si>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</si>
  <si>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</si>
  <si>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</si>
  <si>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</si>
  <si>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</si>
  <si>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</si>
  <si>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</si>
  <si>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</si>
  <si>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</si>
  <si>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</si>
  <si>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</si>
  <si>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</si>
  <si>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</si>
  <si>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</si>
  <si>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</si>
  <si>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</si>
  <si>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</si>
  <si>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</si>
  <si>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</si>
  <si>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</si>
  <si>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</si>
  <si>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</si>
  <si>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</si>
  <si>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</si>
  <si>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</si>
  <si>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</si>
  <si>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</si>
  <si>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</si>
  <si>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</si>
  <si>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</si>
  <si>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</si>
  <si>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</si>
  <si>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</si>
  <si>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</si>
  <si>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</si>
  <si>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</si>
  <si>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</si>
  <si>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</si>
  <si>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</si>
  <si>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</si>
  <si>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</si>
  <si>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</si>
  <si>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</si>
  <si>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</si>
  <si>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</si>
  <si>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</si>
  <si>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</si>
  <si>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</si>
  <si>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</si>
  <si>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</si>
  <si>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</si>
  <si>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</si>
  <si>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</si>
  <si>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</si>
  <si>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</si>
  <si>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</si>
  <si>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</si>
  <si>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</si>
  <si>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</si>
  <si>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</si>
  <si>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</si>
  <si>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</si>
  <si>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</si>
  <si>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</si>
  <si>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</si>
  <si>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</si>
  <si>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</si>
  <si>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</si>
  <si>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</si>
  <si>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</si>
  <si>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</si>
  <si>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</si>
  <si>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</si>
  <si>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</si>
  <si>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</si>
  <si>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</si>
  <si>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</si>
  <si>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</si>
  <si>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</si>
  <si>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</si>
  <si>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</si>
  <si>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</si>
  <si>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</si>
  <si>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</si>
  <si>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</si>
  <si>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</si>
  <si>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</si>
  <si>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</si>
  <si>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</si>
  <si>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</si>
  <si>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</si>
  <si>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</si>
  <si>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</si>
  <si>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</si>
  <si>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</si>
  <si>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</si>
  <si>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</si>
  <si>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</si>
  <si>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</si>
  <si>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</si>
  <si>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</si>
  <si>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</si>
  <si>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</si>
  <si>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</si>
  <si>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</si>
  <si>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</si>
  <si>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</si>
  <si>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</si>
  <si>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</si>
  <si>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</si>
  <si>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</si>
  <si>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</si>
  <si>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</si>
  <si>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</si>
  <si>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</si>
  <si>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</si>
  <si>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</si>
  <si>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</si>
  <si>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</si>
  <si>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</si>
  <si>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</si>
  <si>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</si>
  <si>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</si>
  <si>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</si>
  <si>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</si>
  <si>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</si>
  <si>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</si>
  <si>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</si>
  <si>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</si>
  <si>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</si>
  <si>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</si>
  <si>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</si>
  <si>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</si>
  <si>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</si>
  <si>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</si>
  <si>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</si>
  <si>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</si>
  <si>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</si>
  <si>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</si>
  <si>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</si>
  <si>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</si>
  <si>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</si>
  <si>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</si>
  <si>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</si>
  <si>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</si>
  <si>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</si>
  <si>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</si>
  <si>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</si>
  <si>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</si>
  <si>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</si>
  <si>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</si>
  <si>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</si>
  <si>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</si>
  <si>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</si>
  <si>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</si>
  <si>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</si>
  <si>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</si>
  <si>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</si>
  <si>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</si>
  <si>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</si>
  <si>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</si>
  <si>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</si>
  <si>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</si>
  <si>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</si>
  <si>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</si>
  <si>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</si>
  <si>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</si>
  <si>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</si>
  <si>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</si>
  <si>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</si>
  <si>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</si>
  <si>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</si>
  <si>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</si>
  <si>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</si>
  <si>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</si>
  <si>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</si>
  <si>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</si>
  <si>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</si>
  <si>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</si>
  <si>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</si>
  <si>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</si>
  <si>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</si>
  <si>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</si>
  <si>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</si>
  <si>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</si>
  <si>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</si>
  <si>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</si>
  <si>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</si>
  <si>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</si>
  <si>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</si>
  <si>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</si>
  <si>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</si>
  <si>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</si>
  <si>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</si>
  <si>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</si>
  <si>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</si>
  <si>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</si>
  <si>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</si>
  <si>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</si>
  <si>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</si>
  <si>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</si>
  <si>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</si>
  <si>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</si>
  <si>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</si>
  <si>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</si>
  <si>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</si>
  <si>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</si>
  <si>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</si>
  <si>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</si>
  <si>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</si>
  <si>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</si>
  <si>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</si>
  <si>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</si>
  <si>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</si>
  <si>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</si>
  <si>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</si>
  <si>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</si>
  <si>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</si>
  <si>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</si>
  <si>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</si>
  <si>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</si>
  <si>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</si>
  <si>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</si>
  <si>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</si>
  <si>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</si>
  <si>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</si>
  <si>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</si>
  <si>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</si>
  <si>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</si>
  <si>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</si>
  <si>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</si>
  <si>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</si>
  <si>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</si>
  <si>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</si>
  <si>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</si>
  <si>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</si>
  <si>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</si>
  <si>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</si>
  <si>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</si>
  <si>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</si>
  <si>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</si>
  <si>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</si>
  <si>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</si>
  <si>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</si>
  <si>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</si>
  <si>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</si>
  <si>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</si>
  <si>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</si>
  <si>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</si>
  <si>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</si>
  <si>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</si>
  <si>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</si>
  <si>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</si>
  <si>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</si>
  <si>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</si>
  <si>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</si>
  <si>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</si>
  <si>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</si>
  <si>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</si>
  <si>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</si>
  <si>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</si>
  <si>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</si>
  <si>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</si>
  <si>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</si>
  <si>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</si>
  <si>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</si>
  <si>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</si>
  <si>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</si>
  <si>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</si>
  <si>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</si>
  <si>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</si>
  <si>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</si>
  <si>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</si>
  <si>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</si>
  <si>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</si>
  <si>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</si>
  <si>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</si>
  <si>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</si>
  <si>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</si>
  <si>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</si>
  <si>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</si>
  <si>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</si>
  <si>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</si>
  <si>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</si>
  <si>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</si>
  <si>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</si>
  <si>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</si>
  <si>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</si>
  <si>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</si>
  <si>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</si>
  <si>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</si>
  <si>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</si>
  <si>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</si>
  <si>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</si>
  <si>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</si>
  <si>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</si>
  <si>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</si>
  <si>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</si>
  <si>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</si>
  <si>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</si>
  <si>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</si>
  <si>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</si>
  <si>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</si>
  <si>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</si>
  <si>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</si>
  <si>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</si>
  <si>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</si>
  <si>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</si>
  <si>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</si>
  <si>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</si>
  <si>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</si>
  <si>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</si>
  <si>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</si>
  <si>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</si>
  <si>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</si>
  <si>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</si>
  <si>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</si>
  <si>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</si>
  <si>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</si>
  <si>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</si>
  <si>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</si>
  <si>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</si>
  <si>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</si>
  <si>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</si>
  <si>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</si>
  <si>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</si>
  <si>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</si>
  <si>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</si>
  <si>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</si>
  <si>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</si>
  <si>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</si>
  <si>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</si>
  <si>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</si>
  <si>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</si>
  <si>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</si>
  <si>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</si>
  <si>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</si>
  <si>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</si>
  <si>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</si>
  <si>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</si>
  <si>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</si>
  <si>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</si>
  <si>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</si>
  <si>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</si>
  <si>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</si>
  <si>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</si>
  <si>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</si>
  <si>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</si>
  <si>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</si>
  <si>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</si>
  <si>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</si>
  <si>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</si>
  <si>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</si>
  <si>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</si>
  <si>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</si>
  <si>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</si>
  <si>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</si>
  <si>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</si>
  <si>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</si>
  <si>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</si>
  <si>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</si>
  <si>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</si>
  <si>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</si>
  <si>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</si>
  <si>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</si>
  <si>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</si>
  <si>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</si>
  <si>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</si>
  <si>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</si>
  <si>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</si>
  <si>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</si>
  <si>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</si>
  <si>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</si>
  <si>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</si>
  <si>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</si>
  <si>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</si>
  <si>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</si>
  <si>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</si>
  <si>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</si>
  <si>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</si>
  <si>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</si>
  <si>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</si>
  <si>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</si>
  <si>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</si>
  <si>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</si>
  <si>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</si>
  <si>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</si>
  <si>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</si>
  <si>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</si>
  <si>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</si>
  <si>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</si>
  <si>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</si>
  <si>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</si>
  <si>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</si>
  <si>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</si>
  <si>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</si>
  <si>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</si>
  <si>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</si>
  <si>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</si>
  <si>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</si>
  <si>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</si>
  <si>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</si>
  <si>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</si>
  <si>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</si>
  <si>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</si>
  <si>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</si>
  <si>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</si>
  <si>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</si>
  <si>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</si>
  <si>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</si>
  <si>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</si>
  <si>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</si>
  <si>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</si>
  <si>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</si>
  <si>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</si>
  <si>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</si>
  <si>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</si>
  <si>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</si>
  <si>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</si>
  <si>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</si>
  <si>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</si>
  <si>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</si>
  <si>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</si>
  <si>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</si>
  <si>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</si>
  <si>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</si>
  <si>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</si>
  <si>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</si>
  <si>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</si>
  <si>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</si>
  <si>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</si>
  <si>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</si>
  <si>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</si>
  <si>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</si>
  <si>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</si>
  <si>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</si>
  <si>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</si>
  <si>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</si>
  <si>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</si>
  <si>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</si>
  <si>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</si>
  <si>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</si>
  <si>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</si>
  <si>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</si>
  <si>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</si>
  <si>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</si>
  <si>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</si>
  <si>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</si>
  <si>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</si>
  <si>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</si>
  <si>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</si>
  <si>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</si>
  <si>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</si>
  <si>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</si>
  <si>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</si>
  <si>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</si>
  <si>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</si>
  <si>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</si>
  <si>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</si>
  <si>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</si>
  <si>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</si>
  <si>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</si>
  <si>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</si>
  <si>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</si>
  <si>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</si>
  <si>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</si>
  <si>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</si>
  <si>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</si>
  <si>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</si>
  <si>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</si>
  <si>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</si>
  <si>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</si>
  <si>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</si>
  <si>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</si>
  <si>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</si>
  <si>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</si>
  <si>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</si>
  <si>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</si>
  <si>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</si>
  <si>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</si>
  <si>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</si>
  <si>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</si>
  <si>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</si>
  <si>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</si>
  <si>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</si>
  <si>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</si>
  <si>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</si>
  <si>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</si>
  <si>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</si>
  <si>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</si>
  <si>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</si>
  <si>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</si>
  <si>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</si>
  <si>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</si>
  <si>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</si>
  <si>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</si>
  <si>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</si>
  <si>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</si>
  <si>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</si>
  <si>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</si>
  <si>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</si>
  <si>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</si>
  <si>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</si>
  <si>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</si>
  <si>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</si>
  <si>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</si>
  <si>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</si>
  <si>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</si>
  <si>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</si>
  <si>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</si>
  <si>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</si>
  <si>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</si>
  <si>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</si>
  <si>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</si>
  <si>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</si>
  <si>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</si>
  <si>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</si>
  <si>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</si>
  <si>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</si>
  <si>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</si>
  <si>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</si>
  <si>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</si>
  <si>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</si>
  <si>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</si>
  <si>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</si>
  <si>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</si>
  <si>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</si>
  <si>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</si>
  <si>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</si>
  <si>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</si>
  <si>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</si>
  <si>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</si>
  <si>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</si>
  <si>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</si>
  <si>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</si>
  <si>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</si>
  <si>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</si>
  <si>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</si>
  <si>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</si>
  <si>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</si>
  <si>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</si>
  <si>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</si>
  <si>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</si>
  <si>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</si>
  <si>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</si>
  <si>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</si>
  <si>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</si>
  <si>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</si>
  <si>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</si>
  <si>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</si>
  <si>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</si>
  <si>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</si>
  <si>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</si>
  <si>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</si>
  <si>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</si>
  <si>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</si>
  <si>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</si>
  <si>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</si>
  <si>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</si>
  <si>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</si>
  <si>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</si>
  <si>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</si>
  <si>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</si>
  <si>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</si>
  <si>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</si>
  <si>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</si>
  <si>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</si>
  <si>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</si>
  <si>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</si>
  <si>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</si>
  <si>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</si>
  <si>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</si>
  <si>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</si>
  <si>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</si>
  <si>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</si>
  <si>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</si>
  <si>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</si>
  <si>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</si>
  <si>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</si>
  <si>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</si>
  <si>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</si>
  <si>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</si>
  <si>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</si>
  <si>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</si>
  <si>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</si>
  <si>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</si>
  <si>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</si>
  <si>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</si>
  <si>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</si>
  <si>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</si>
  <si>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</si>
  <si>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</si>
  <si>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</si>
  <si>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</si>
  <si>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</si>
  <si>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</si>
  <si>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</si>
  <si>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</si>
  <si>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</si>
  <si>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</si>
  <si>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</si>
  <si>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</si>
  <si>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</si>
  <si>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</si>
  <si>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</si>
  <si>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</si>
  <si>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</si>
  <si>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</si>
  <si>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</si>
  <si>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</si>
  <si>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</si>
  <si>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</si>
  <si>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</si>
  <si>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</si>
  <si>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</si>
  <si>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</si>
  <si>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</si>
  <si>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</si>
  <si>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</si>
  <si>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</si>
  <si>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</si>
  <si>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</si>
  <si>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</si>
  <si>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</si>
  <si>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</si>
  <si>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</si>
  <si>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</si>
  <si>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</si>
  <si>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</si>
  <si>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</si>
  <si>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</si>
  <si>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</si>
  <si>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</si>
  <si>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</si>
  <si>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</si>
  <si>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</si>
  <si>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</si>
  <si>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</si>
  <si>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</si>
  <si>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</si>
  <si>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</si>
  <si>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</si>
  <si>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</si>
  <si>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</si>
  <si>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</si>
  <si>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</si>
  <si>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</si>
  <si>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</si>
  <si>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</si>
  <si>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</si>
  <si>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</si>
  <si>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</si>
  <si>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</si>
  <si>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</si>
  <si>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</si>
  <si>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</si>
  <si>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</si>
  <si>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</si>
  <si>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</si>
  <si>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</si>
  <si>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</si>
  <si>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</si>
  <si>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</si>
  <si>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</si>
  <si>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</si>
  <si>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</si>
  <si>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</si>
  <si>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</si>
  <si>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</si>
  <si>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</si>
  <si>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</si>
  <si>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</si>
  <si>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</si>
  <si>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</si>
  <si>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</si>
  <si>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</si>
  <si>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</si>
  <si>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</si>
  <si>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</si>
  <si>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</si>
  <si>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</si>
  <si>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</si>
  <si>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</si>
  <si>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</si>
  <si>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</si>
  <si>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</si>
  <si>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</si>
  <si>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</si>
  <si>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</si>
  <si>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</si>
  <si>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</si>
  <si>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</si>
  <si>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</si>
  <si>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</si>
  <si>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</si>
  <si>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</si>
  <si>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</si>
  <si>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</si>
  <si>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</si>
  <si>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</si>
  <si>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</si>
  <si>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</si>
  <si>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</si>
  <si>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</si>
  <si>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</si>
  <si>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</si>
  <si>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</si>
  <si>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</si>
  <si>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</si>
  <si>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</si>
  <si>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</si>
  <si>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</si>
  <si>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</si>
  <si>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</si>
  <si>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</si>
  <si>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</si>
  <si>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</si>
  <si>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</si>
  <si>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</si>
  <si>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</si>
  <si>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</si>
  <si>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</si>
  <si>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</si>
  <si>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</si>
  <si>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</si>
  <si>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</si>
  <si>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</si>
  <si>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</si>
  <si>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</si>
  <si>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</si>
  <si>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</si>
  <si>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</si>
  <si>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</si>
  <si>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</si>
  <si>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</si>
  <si>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</si>
  <si>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</si>
  <si>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</si>
  <si>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</si>
  <si>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</si>
  <si>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</si>
  <si>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</si>
  <si>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</si>
  <si>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</si>
  <si>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</si>
  <si>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</si>
  <si>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</si>
  <si>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</si>
  <si>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</si>
  <si>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</si>
  <si>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</si>
  <si>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</si>
  <si>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</si>
  <si>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</si>
  <si>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</si>
  <si>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</si>
  <si>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</si>
  <si>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</si>
  <si>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</si>
  <si>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</si>
  <si>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</si>
  <si>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</si>
  <si>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</si>
  <si>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</si>
  <si>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</si>
  <si>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</si>
  <si>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</si>
  <si>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</si>
  <si>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</si>
  <si>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</si>
  <si>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</si>
  <si>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</si>
  <si>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</si>
  <si>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</si>
  <si>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</si>
  <si>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</si>
  <si>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</si>
  <si>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</si>
  <si>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</si>
  <si>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</si>
  <si>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</si>
  <si>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</si>
  <si>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</si>
  <si>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</si>
  <si>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</si>
  <si>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</si>
  <si>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</si>
  <si>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</si>
  <si>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</si>
  <si>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</si>
  <si>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</si>
  <si>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</si>
  <si>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</si>
  <si>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</si>
  <si>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</si>
  <si>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</si>
  <si>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</si>
  <si>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</si>
  <si>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</si>
  <si>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</si>
  <si>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</si>
  <si>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</si>
  <si>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</si>
  <si>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</si>
  <si>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</si>
  <si>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</si>
  <si>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</si>
  <si>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</si>
  <si>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</si>
  <si>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</si>
  <si>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</si>
  <si>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</si>
  <si>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</si>
  <si>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</si>
  <si>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</si>
  <si>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</si>
  <si>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</si>
  <si>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</si>
  <si>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</si>
  <si>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</si>
  <si>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</si>
  <si>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</si>
  <si>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</si>
  <si>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</si>
  <si>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</si>
  <si>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</si>
  <si>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</si>
  <si>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</si>
  <si>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</si>
  <si>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</si>
  <si>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</si>
  <si>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</si>
  <si>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</si>
  <si>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</si>
  <si>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</si>
  <si>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</si>
  <si>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</si>
  <si>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</si>
  <si>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</si>
  <si>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</si>
  <si>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</si>
  <si>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</si>
  <si>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</si>
  <si>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</si>
  <si>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</si>
  <si>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</si>
  <si>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</si>
  <si>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</si>
  <si>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</si>
  <si>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</si>
  <si>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</si>
  <si>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</si>
  <si>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</si>
  <si>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</si>
  <si>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</si>
  <si>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</si>
  <si>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</si>
  <si>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</si>
  <si>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</si>
  <si>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</si>
  <si>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</si>
  <si>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</si>
  <si>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</si>
  <si>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</si>
  <si>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</si>
  <si>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</si>
  <si>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</si>
  <si>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</si>
  <si>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</si>
  <si>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</si>
  <si>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</si>
  <si>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</si>
  <si>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</si>
  <si>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</si>
  <si>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</si>
  <si>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</si>
  <si>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</si>
  <si>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</si>
  <si>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</si>
  <si>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</si>
  <si>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</si>
  <si>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</si>
  <si>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</si>
  <si>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</si>
  <si>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</si>
  <si>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</si>
  <si>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</si>
  <si>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</si>
  <si>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</si>
  <si>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</si>
  <si>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</si>
  <si>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</si>
  <si>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</si>
  <si>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</si>
  <si>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</si>
  <si>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</si>
  <si>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</si>
  <si>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</si>
  <si>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</si>
  <si>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</si>
  <si>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</si>
  <si>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</si>
  <si>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</si>
  <si>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</si>
  <si>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</si>
  <si>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</si>
  <si>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</si>
  <si>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</si>
  <si>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</si>
  <si>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</si>
  <si>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</si>
  <si>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</si>
  <si>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</si>
  <si>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</si>
  <si>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</si>
  <si>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</si>
  <si>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</si>
  <si>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</si>
  <si>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</si>
  <si>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</si>
  <si>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</si>
  <si>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</si>
  <si>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</si>
  <si>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</si>
  <si>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</si>
  <si>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</si>
  <si>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</si>
  <si>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</si>
  <si>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</si>
  <si>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</si>
  <si>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</si>
  <si>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</si>
  <si>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</si>
  <si>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</si>
  <si>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</si>
  <si>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</si>
  <si>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</si>
  <si>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</si>
  <si>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</si>
  <si>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</si>
  <si>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</si>
  <si>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</si>
  <si>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</si>
  <si>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</si>
  <si>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</si>
  <si>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</si>
  <si>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</si>
  <si>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</si>
  <si>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</si>
  <si>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</si>
  <si>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</si>
  <si>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</si>
  <si>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</si>
  <si>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</si>
  <si>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</si>
  <si>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</si>
  <si>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</si>
  <si>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</si>
  <si>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</si>
  <si>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</si>
  <si>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</si>
  <si>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</si>
  <si>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</si>
  <si>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</si>
  <si>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</si>
  <si>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</si>
  <si>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</si>
  <si>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</si>
  <si>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</si>
  <si>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</si>
  <si>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</si>
  <si>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</si>
  <si>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</si>
  <si>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</si>
  <si>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</si>
  <si>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</si>
  <si>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</si>
  <si>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</si>
  <si>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</si>
  <si>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</si>
  <si>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</si>
  <si>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</si>
  <si>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</si>
  <si>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</si>
  <si>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</si>
  <si>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</si>
  <si>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</si>
  <si>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</si>
  <si>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</si>
  <si>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</si>
  <si>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</si>
  <si>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</si>
  <si>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</si>
  <si>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</si>
  <si>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</si>
  <si>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</si>
  <si>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</si>
  <si>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</si>
  <si>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</si>
  <si>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</si>
  <si>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</si>
  <si>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</si>
  <si>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</si>
  <si>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</si>
  <si>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</si>
  <si>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</si>
  <si>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</si>
  <si>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</si>
  <si>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</si>
  <si>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</si>
  <si>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</si>
  <si>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</si>
  <si>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</si>
  <si>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</si>
  <si>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</si>
  <si>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</si>
  <si>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</si>
  <si>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</si>
  <si>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</si>
  <si>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</si>
  <si>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</si>
  <si>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</si>
  <si>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</si>
  <si>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</si>
  <si>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</si>
  <si>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</si>
  <si>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</si>
  <si>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</si>
  <si>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</si>
  <si>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</si>
  <si>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</si>
  <si>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</si>
  <si>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</si>
  <si>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</si>
  <si>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</si>
  <si>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</si>
  <si>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</si>
  <si>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</si>
  <si>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</si>
  <si>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</si>
  <si>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</si>
  <si>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</si>
  <si>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</si>
  <si>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</si>
  <si>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</si>
  <si>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</si>
  <si>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</si>
  <si>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</si>
  <si>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</si>
  <si>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</si>
  <si>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</si>
  <si>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</si>
  <si>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</si>
  <si>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</si>
  <si>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</si>
  <si>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</si>
  <si>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</si>
  <si>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</si>
  <si>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</si>
  <si>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</si>
  <si>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</si>
  <si>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</si>
  <si>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</si>
  <si>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</si>
  <si>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</si>
  <si>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</si>
  <si>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</si>
  <si>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</si>
  <si>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</si>
  <si>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</si>
  <si>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</si>
  <si>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</si>
  <si>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</si>
  <si>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</si>
  <si>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</si>
  <si>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</si>
  <si>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</si>
  <si>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</si>
  <si>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</si>
  <si>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</si>
  <si>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</si>
  <si>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</si>
  <si>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</si>
  <si>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</si>
  <si>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</si>
  <si>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</si>
  <si>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</si>
  <si>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</si>
  <si>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</si>
  <si>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</si>
  <si>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</si>
  <si>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</si>
  <si>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</si>
  <si>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</si>
  <si>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</si>
  <si>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</si>
  <si>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</si>
  <si>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</si>
  <si>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</si>
  <si>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</si>
  <si>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</si>
  <si>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</si>
  <si>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</si>
  <si>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</si>
  <si>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</si>
  <si>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</si>
  <si>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</si>
  <si>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</si>
  <si>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</si>
  <si>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</si>
  <si>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</si>
  <si>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</si>
  <si>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</si>
  <si>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</si>
  <si>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</si>
  <si>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</si>
  <si>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</si>
  <si>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</si>
  <si>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</si>
  <si>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</si>
  <si>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</si>
  <si>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</si>
  <si>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</si>
  <si>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</si>
  <si>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</si>
  <si>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</si>
  <si>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</si>
  <si>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</si>
  <si>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</si>
  <si>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</si>
  <si>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</si>
  <si>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</si>
  <si>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</si>
  <si>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</si>
  <si>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</si>
  <si>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</si>
  <si>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</si>
  <si>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</si>
  <si>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</si>
  <si>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</si>
  <si>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</si>
  <si>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</si>
  <si>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</si>
  <si>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</si>
  <si>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</si>
  <si>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</si>
  <si>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</si>
  <si>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</si>
  <si>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</si>
  <si>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</si>
  <si>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</si>
  <si>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</si>
  <si>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</si>
  <si>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</si>
  <si>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</si>
  <si>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</si>
  <si>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</si>
  <si>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</si>
  <si>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</si>
  <si>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</si>
  <si>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</si>
  <si>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</si>
  <si>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</si>
  <si>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</si>
  <si>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</si>
  <si>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</si>
  <si>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</si>
  <si>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</si>
  <si>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</si>
  <si>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</si>
  <si>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</si>
  <si>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</si>
  <si>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</si>
  <si>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</si>
  <si>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</si>
  <si>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</si>
  <si>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</si>
  <si>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</si>
  <si>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</si>
  <si>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</si>
  <si>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</si>
  <si>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</si>
  <si>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</si>
  <si>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</si>
  <si>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</si>
  <si>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</si>
  <si>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</si>
  <si>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</si>
  <si>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</si>
  <si>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</si>
  <si>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</si>
  <si>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</si>
  <si>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</si>
  <si>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</si>
  <si>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</si>
  <si>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</si>
  <si>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</si>
  <si>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</si>
  <si>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</si>
  <si>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</si>
  <si>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</si>
  <si>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</si>
  <si>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</si>
  <si>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</si>
  <si>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</si>
  <si>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</si>
  <si>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</si>
  <si>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</si>
  <si>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</si>
  <si>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</si>
  <si>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</si>
  <si>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</si>
  <si>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</si>
  <si>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</si>
  <si>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</si>
  <si>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</si>
  <si>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</si>
  <si>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</si>
  <si>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</si>
  <si>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</si>
  <si>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</si>
  <si>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</si>
  <si>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</si>
  <si>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</si>
  <si>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</si>
  <si>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</si>
  <si>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</si>
  <si>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</si>
  <si>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</si>
  <si>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</si>
  <si>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</si>
  <si>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</si>
  <si>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</si>
  <si>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</si>
  <si>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</si>
  <si>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</si>
  <si>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</si>
  <si>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</si>
  <si>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</si>
  <si>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</si>
  <si>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</si>
  <si>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</si>
  <si>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</si>
  <si>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</si>
  <si>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</si>
  <si>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</si>
  <si>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</si>
  <si>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</si>
  <si>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</si>
  <si>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</si>
  <si>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</si>
  <si>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</si>
  <si>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</si>
  <si>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</si>
  <si>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</si>
  <si>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</si>
  <si>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</si>
  <si>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</si>
  <si>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</si>
  <si>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</si>
  <si>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</si>
  <si>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</si>
  <si>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</si>
  <si>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</si>
  <si>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</si>
  <si>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</si>
  <si>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</si>
  <si>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</si>
  <si>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</si>
  <si>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</si>
  <si>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</si>
  <si>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</si>
  <si>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</si>
  <si>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</si>
  <si>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</si>
  <si>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</si>
  <si>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</si>
  <si>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</si>
  <si>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</si>
  <si>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</si>
  <si>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</si>
  <si>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</si>
  <si>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</si>
  <si>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</si>
  <si>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</si>
  <si>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</si>
  <si>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</si>
  <si>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</si>
  <si>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</si>
  <si>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</si>
  <si>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</si>
  <si>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</si>
  <si>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</si>
  <si>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</si>
  <si>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</si>
  <si>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</si>
  <si>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</si>
  <si>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</si>
  <si>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</si>
  <si>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</si>
  <si>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</si>
  <si>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</si>
  <si>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</si>
  <si>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</si>
  <si>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</si>
  <si>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</si>
  <si>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</si>
  <si>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</si>
  <si>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</si>
  <si>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</si>
  <si>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</si>
  <si>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</si>
  <si>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</si>
  <si>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</si>
  <si>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</si>
  <si>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</si>
  <si>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</si>
  <si>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</si>
  <si>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</si>
  <si>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</si>
  <si>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</si>
  <si>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</si>
  <si>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</si>
  <si>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</si>
  <si>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</si>
  <si>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</si>
  <si>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</si>
  <si>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</si>
  <si>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</si>
  <si>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</si>
  <si>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</si>
  <si>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</si>
  <si>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</si>
  <si>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</si>
  <si>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</si>
  <si>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</si>
  <si>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</si>
  <si>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</si>
  <si>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</si>
  <si>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</si>
  <si>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</si>
  <si>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</si>
  <si>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</si>
  <si>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</si>
  <si>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</si>
  <si>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</si>
  <si>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</si>
  <si>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</si>
  <si>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</si>
  <si>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</si>
  <si>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</si>
  <si>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</si>
  <si>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</si>
  <si>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</si>
  <si>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</si>
  <si>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</si>
  <si>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</si>
  <si>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</si>
  <si>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</si>
  <si>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</si>
  <si>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</si>
  <si>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</si>
  <si>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</si>
  <si>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</si>
  <si>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</si>
  <si>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</si>
  <si>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</si>
  <si>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</si>
  <si>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</si>
  <si>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</si>
  <si>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</si>
  <si>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</si>
  <si>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</si>
  <si>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</si>
  <si>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</si>
  <si>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</si>
  <si>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</si>
  <si>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</si>
  <si>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</si>
  <si>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</si>
  <si>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</si>
  <si>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</si>
  <si>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</si>
  <si>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</si>
  <si>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</si>
  <si>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</si>
  <si>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</si>
  <si>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</si>
  <si>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</si>
  <si>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</si>
  <si>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</si>
  <si>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</si>
  <si>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</si>
  <si>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</si>
  <si>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</si>
  <si>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</si>
  <si>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</si>
  <si>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</si>
  <si>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</si>
  <si>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</si>
  <si>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</si>
  <si>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</si>
  <si>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</si>
  <si>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</si>
  <si>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</si>
  <si>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</si>
  <si>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</si>
  <si>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</si>
  <si>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</si>
  <si>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</si>
  <si>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</si>
  <si>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</si>
  <si>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</si>
  <si>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</si>
  <si>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</si>
  <si>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</si>
  <si>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</si>
  <si>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</si>
  <si>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</si>
  <si>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</si>
  <si>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</si>
  <si>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</si>
  <si>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</si>
  <si>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</si>
  <si>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</si>
  <si>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</si>
  <si>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</si>
  <si>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</si>
  <si>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</si>
  <si>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</si>
  <si>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</si>
  <si>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</si>
  <si>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</si>
  <si>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</si>
  <si>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</si>
  <si>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</si>
  <si>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</si>
  <si>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</si>
  <si>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</si>
  <si>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</si>
  <si>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</si>
  <si>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</si>
  <si>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</si>
  <si>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</si>
  <si>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</si>
  <si>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</si>
  <si>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</si>
  <si>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</si>
  <si>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</si>
  <si>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</si>
  <si>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</si>
  <si>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</si>
  <si>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</si>
  <si>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</si>
  <si>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</si>
  <si>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</si>
  <si>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</si>
  <si>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</si>
  <si>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</si>
  <si>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</si>
  <si>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</si>
  <si>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</si>
  <si>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</si>
  <si>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</si>
  <si>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</si>
  <si>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</si>
  <si>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</si>
  <si>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</si>
  <si>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</si>
  <si>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</si>
  <si>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</si>
  <si>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</si>
  <si>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</si>
  <si>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</si>
  <si>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</si>
  <si>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</si>
  <si>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</si>
  <si>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</si>
  <si>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</si>
  <si>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</si>
  <si>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</si>
  <si>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</si>
  <si>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</si>
  <si>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</si>
  <si>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</si>
  <si>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</si>
  <si>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</si>
  <si>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</si>
  <si>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</si>
  <si>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</si>
  <si>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</si>
  <si>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</si>
  <si>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</si>
  <si>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</si>
  <si>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</si>
  <si>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</si>
  <si>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</si>
  <si>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</si>
  <si>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</si>
  <si>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</si>
  <si>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</si>
  <si>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</si>
  <si>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</si>
  <si>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</si>
  <si>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</si>
  <si>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</si>
  <si>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</si>
  <si>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</si>
  <si>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</si>
  <si>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</si>
  <si>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</si>
  <si>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</si>
  <si>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</si>
  <si>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</si>
  <si>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</si>
  <si>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</si>
  <si>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</si>
  <si>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</si>
  <si>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</si>
  <si>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</si>
  <si>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</si>
  <si>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</si>
  <si>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</si>
  <si>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</si>
  <si>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</si>
  <si>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</si>
  <si>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</si>
  <si>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</si>
  <si>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</si>
  <si>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</si>
  <si>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</si>
  <si>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</si>
  <si>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</si>
  <si>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</si>
  <si>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</si>
  <si>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</si>
  <si>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</si>
  <si>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</si>
  <si>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</si>
  <si>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</si>
  <si>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</si>
  <si>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</si>
  <si>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</si>
  <si>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</si>
  <si>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</si>
  <si>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</si>
  <si>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</si>
  <si>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</si>
  <si>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</si>
  <si>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</si>
  <si>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</si>
  <si>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</si>
  <si>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</si>
  <si>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</si>
  <si>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</si>
  <si>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</si>
  <si>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</si>
  <si>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</si>
  <si>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</si>
  <si>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</si>
  <si>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</si>
  <si>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</si>
  <si>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</si>
  <si>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</si>
  <si>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</si>
  <si>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</si>
  <si>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</si>
  <si>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</si>
  <si>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</si>
  <si>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</si>
  <si>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</si>
  <si>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</si>
  <si>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</si>
  <si>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</si>
  <si>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</si>
  <si>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</si>
  <si>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</si>
  <si>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</si>
  <si>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</si>
  <si>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</si>
  <si>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</si>
  <si>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</si>
  <si>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</si>
  <si>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</si>
  <si>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</si>
  <si>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</si>
  <si>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</si>
  <si>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</si>
  <si>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</si>
  <si>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</si>
  <si>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</si>
  <si>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</si>
  <si>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</si>
  <si>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</si>
  <si>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</si>
  <si>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</si>
  <si>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</si>
  <si>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</si>
  <si>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</si>
  <si>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</si>
  <si>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</si>
  <si>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</si>
  <si>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</si>
  <si>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</si>
  <si>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</si>
  <si>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</si>
  <si>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</si>
  <si>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</si>
  <si>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</si>
  <si>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</si>
  <si>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</si>
  <si>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</si>
  <si>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</si>
  <si>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</si>
  <si>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</si>
  <si>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</si>
  <si>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</si>
  <si>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</si>
  <si>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</si>
  <si>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</si>
  <si>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</si>
  <si>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</si>
  <si>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</si>
  <si>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</si>
  <si>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</si>
  <si>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</si>
  <si>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</si>
  <si>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</si>
  <si>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</si>
  <si>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</si>
  <si>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</si>
  <si>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</si>
  <si>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</si>
  <si>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</si>
  <si>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</si>
  <si>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</si>
  <si>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</si>
  <si>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</si>
  <si>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</si>
  <si>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</si>
  <si>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</si>
  <si>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</si>
  <si>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</si>
  <si>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</si>
  <si>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</si>
  <si>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</si>
  <si>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</si>
  <si>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</si>
  <si>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</si>
  <si>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</si>
  <si>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</si>
  <si>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</si>
  <si>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</si>
  <si>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</si>
  <si>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</si>
  <si>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</si>
  <si>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</si>
  <si>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</si>
  <si>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</si>
  <si>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</si>
  <si>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</si>
  <si>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</si>
  <si>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</si>
  <si>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</si>
  <si>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</si>
  <si>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</si>
  <si>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</si>
  <si>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</si>
  <si>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</si>
  <si>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</si>
  <si>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</si>
  <si>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</si>
  <si>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</si>
  <si>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</si>
  <si>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</si>
  <si>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</si>
  <si>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</si>
  <si>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</si>
  <si>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</si>
  <si>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</si>
  <si>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</si>
  <si>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</si>
  <si>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</si>
  <si>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</si>
  <si>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</si>
  <si>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</si>
  <si>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</si>
  <si>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</si>
  <si>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</si>
  <si>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</si>
  <si>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</si>
  <si>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</si>
  <si>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</si>
  <si>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</si>
  <si>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</si>
  <si>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</si>
  <si>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</si>
  <si>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</si>
  <si>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</si>
  <si>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</si>
  <si>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</si>
  <si>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</si>
  <si>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</si>
  <si>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</si>
  <si>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</si>
  <si>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</si>
  <si>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</si>
  <si>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</si>
  <si>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</si>
  <si>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</si>
  <si>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</si>
  <si>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</si>
  <si>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</si>
  <si>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</si>
  <si>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</si>
  <si>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</si>
  <si>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</si>
  <si>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</si>
  <si>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</si>
  <si>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</si>
  <si>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</si>
  <si>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</si>
  <si>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</si>
  <si>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</si>
  <si>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</si>
  <si>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</si>
  <si>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</si>
  <si>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</si>
  <si>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</si>
  <si>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</si>
  <si>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</si>
  <si>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</si>
  <si>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</si>
  <si>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</si>
  <si>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</si>
  <si>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</si>
  <si>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</si>
  <si>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</si>
  <si>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</si>
  <si>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</si>
  <si>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</si>
  <si>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</si>
  <si>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</si>
  <si>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</si>
  <si>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</si>
  <si>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</si>
  <si>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</si>
  <si>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</si>
  <si>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</si>
  <si>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</si>
  <si>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</si>
  <si>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</si>
  <si>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</si>
  <si>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</si>
  <si>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</si>
  <si>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</si>
  <si>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</si>
  <si>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</si>
  <si>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</si>
  <si>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</si>
  <si>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</si>
  <si>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</si>
  <si>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</si>
  <si>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</si>
  <si>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</si>
  <si>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</si>
  <si>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</si>
  <si>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</si>
  <si>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</si>
  <si>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</si>
  <si>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</si>
  <si>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</si>
  <si>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</si>
  <si>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</si>
  <si>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</si>
  <si>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</si>
  <si>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</si>
  <si>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</si>
  <si>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</si>
  <si>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</si>
  <si>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</si>
  <si>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</si>
  <si>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</si>
  <si>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</si>
  <si>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</si>
  <si>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</si>
  <si>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</si>
  <si>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</si>
  <si>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</si>
  <si>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</si>
  <si>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</si>
  <si>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</si>
  <si>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</si>
  <si>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</si>
  <si>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</si>
  <si>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</si>
  <si>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</si>
  <si>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</si>
  <si>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</si>
  <si>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</si>
  <si>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</si>
  <si>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</si>
  <si>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</si>
  <si>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</si>
  <si>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</si>
  <si>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</si>
  <si>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</si>
  <si>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</si>
  <si>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</si>
  <si>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</si>
  <si>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</si>
  <si>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</si>
  <si>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</si>
  <si>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</si>
  <si>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</si>
  <si>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</si>
  <si>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</si>
  <si>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</si>
  <si>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</si>
  <si>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</si>
  <si>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</si>
  <si>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</si>
  <si>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</si>
  <si>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</si>
  <si>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</si>
  <si>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</si>
  <si>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</si>
  <si>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</si>
  <si>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</si>
  <si>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</si>
  <si>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</si>
  <si>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</si>
  <si>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</si>
  <si>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</si>
  <si>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</si>
  <si>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</si>
  <si>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</si>
  <si>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</si>
  <si>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</si>
  <si>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</si>
  <si>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</si>
  <si>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</si>
  <si>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</si>
  <si>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</si>
  <si>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</si>
  <si>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</si>
  <si>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</si>
  <si>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</si>
  <si>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</si>
  <si>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</si>
  <si>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</si>
  <si>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</si>
  <si>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</si>
  <si>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</si>
  <si>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</si>
  <si>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</si>
  <si>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</si>
  <si>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</si>
  <si>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</si>
  <si>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</si>
  <si>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</si>
  <si>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</si>
  <si>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</si>
  <si>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</si>
  <si>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</si>
  <si>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</si>
  <si>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</si>
  <si>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</si>
  <si>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</si>
  <si>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</si>
  <si>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</si>
  <si>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</si>
  <si>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</si>
  <si>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</si>
  <si>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</si>
  <si>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</si>
  <si>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</si>
  <si>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</si>
  <si>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</si>
  <si>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</si>
  <si>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</si>
  <si>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</si>
  <si>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</si>
  <si>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</si>
  <si>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</si>
  <si>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</si>
  <si>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</si>
  <si>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</si>
  <si>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</si>
  <si>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</si>
  <si>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</si>
  <si>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</si>
  <si>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</si>
  <si>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</si>
  <si>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</si>
  <si>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</si>
  <si>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</si>
  <si>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</si>
  <si>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</si>
  <si>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</si>
  <si>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</si>
  <si>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</si>
  <si>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</si>
  <si>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</si>
  <si>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</si>
  <si>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</si>
  <si>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</si>
  <si>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</si>
  <si>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</si>
  <si>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</si>
  <si>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</si>
  <si>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</si>
  <si>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</si>
  <si>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</si>
  <si>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</si>
  <si>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</si>
  <si>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</si>
  <si>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</si>
  <si>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</si>
  <si>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</si>
  <si>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</si>
  <si>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</si>
  <si>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</si>
  <si>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</si>
  <si>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</si>
  <si>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</si>
  <si>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</si>
  <si>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</si>
  <si>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</si>
  <si>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</si>
  <si>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</si>
  <si>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</si>
  <si>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</si>
  <si>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</si>
  <si>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</si>
  <si>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</si>
  <si>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</si>
  <si>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</si>
  <si>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</si>
  <si>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</si>
  <si>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</si>
  <si>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</si>
  <si>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</si>
  <si>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</si>
  <si>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</si>
  <si>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</si>
  <si>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</si>
  <si>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</si>
  <si>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</si>
  <si>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</si>
  <si>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</si>
  <si>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</si>
  <si>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</si>
  <si>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</si>
  <si>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</si>
  <si>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</si>
  <si>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</si>
  <si>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</si>
  <si>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</si>
  <si>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</si>
  <si>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</si>
  <si>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</si>
  <si>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</si>
  <si>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</si>
  <si>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</si>
  <si>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</si>
  <si>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</si>
  <si>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</si>
  <si>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</si>
  <si>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</si>
  <si>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</si>
  <si>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</si>
  <si>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</si>
  <si>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</si>
  <si>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</si>
  <si>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</si>
  <si>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</si>
  <si>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</si>
  <si>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</si>
  <si>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</si>
  <si>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</si>
  <si>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</si>
  <si>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</si>
  <si>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</si>
  <si>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</si>
  <si>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</si>
  <si>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</si>
  <si>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</si>
  <si>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</si>
  <si>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</si>
  <si>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</si>
  <si>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</si>
  <si>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</si>
  <si>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</si>
  <si>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</si>
  <si>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</si>
  <si>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</si>
  <si>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</si>
  <si>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</si>
  <si>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</si>
  <si>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</si>
  <si>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</si>
  <si>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</si>
  <si>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</si>
  <si>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</si>
  <si>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</si>
  <si>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</si>
  <si>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</si>
  <si>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</si>
  <si>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</si>
  <si>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</si>
  <si>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</si>
  <si>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</si>
  <si>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</si>
  <si>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</si>
  <si>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</si>
  <si>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</si>
  <si>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</si>
  <si>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</si>
  <si>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</si>
  <si>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</si>
  <si>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</si>
  <si>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</si>
  <si>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</si>
  <si>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</si>
  <si>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</si>
  <si>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</si>
  <si>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</si>
  <si>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</si>
  <si>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</si>
  <si>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</si>
  <si>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</si>
  <si>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</si>
  <si>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</si>
  <si>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</si>
  <si>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</si>
  <si>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</si>
  <si>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</si>
  <si>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</si>
  <si>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</si>
  <si>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</si>
  <si>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</si>
  <si>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</si>
  <si>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</si>
  <si>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</si>
  <si>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</si>
  <si>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</si>
  <si>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</si>
  <si>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</si>
  <si>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</si>
  <si>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</si>
  <si>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</si>
  <si>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</si>
  <si>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</si>
  <si>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</si>
  <si>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</si>
  <si>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</si>
  <si>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</si>
  <si>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</si>
  <si>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</si>
  <si>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</si>
  <si>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</si>
  <si>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</si>
  <si>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</si>
  <si>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</si>
  <si>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</si>
  <si>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</si>
  <si>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</si>
  <si>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</si>
  <si>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</si>
  <si>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</si>
  <si>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</si>
  <si>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</si>
  <si>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</si>
  <si>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</si>
  <si>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</si>
  <si>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</si>
  <si>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</si>
  <si>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</si>
  <si>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</si>
  <si>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</si>
  <si>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</si>
  <si>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</si>
  <si>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</si>
  <si>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</si>
  <si>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</si>
  <si>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</si>
  <si>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</si>
  <si>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</si>
  <si>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</si>
  <si>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</si>
  <si>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</si>
  <si>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</si>
  <si>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</si>
  <si>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</si>
  <si>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</si>
  <si>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</si>
  <si>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</si>
  <si>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</si>
  <si>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</si>
  <si>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</si>
  <si>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</si>
  <si>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</si>
  <si>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</si>
  <si>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</si>
  <si>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</si>
  <si>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</si>
  <si>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</si>
  <si>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</si>
  <si>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</si>
  <si>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</si>
  <si>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</si>
  <si>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</si>
  <si>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</si>
  <si>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</si>
  <si>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</si>
  <si>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</si>
  <si>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</si>
  <si>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</si>
  <si>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</si>
  <si>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</si>
  <si>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</si>
  <si>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</si>
  <si>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</si>
  <si>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</si>
  <si>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</si>
  <si>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</si>
  <si>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</si>
  <si>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</si>
  <si>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</si>
  <si>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</si>
  <si>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</si>
  <si>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</si>
  <si>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</si>
  <si>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</si>
  <si>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</si>
  <si>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</si>
  <si>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</si>
  <si>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</si>
  <si>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</si>
  <si>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</si>
  <si>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</si>
  <si>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</si>
  <si>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</si>
  <si>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</si>
  <si>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</si>
  <si>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</si>
  <si>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</si>
  <si>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</si>
  <si>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</si>
  <si>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</si>
  <si>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</si>
  <si>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</si>
  <si>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</si>
  <si>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</si>
  <si>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</si>
  <si>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</si>
  <si>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</si>
  <si>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</si>
  <si>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</si>
  <si>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</si>
  <si>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</si>
  <si>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</si>
  <si>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</si>
  <si>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</si>
  <si>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</si>
  <si>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</si>
  <si>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</si>
  <si>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</si>
  <si>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</si>
  <si>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</si>
  <si>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</si>
  <si>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</si>
  <si>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</si>
  <si>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</si>
  <si>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</si>
  <si>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</si>
  <si>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</si>
  <si>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</si>
  <si>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</si>
  <si>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</si>
  <si>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</si>
  <si>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</si>
  <si>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</si>
  <si>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</si>
  <si>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</si>
  <si>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</si>
  <si>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</si>
  <si>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</si>
  <si>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</si>
  <si>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</si>
  <si>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</si>
  <si>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</si>
  <si>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</si>
  <si>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</si>
  <si>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</si>
  <si>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</si>
  <si>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</si>
  <si>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</si>
  <si>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</si>
  <si>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</si>
  <si>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</si>
  <si>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</si>
  <si>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</si>
  <si>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</si>
  <si>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</si>
  <si>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</si>
  <si>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</si>
  <si>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</si>
  <si>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</si>
  <si>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</si>
  <si>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</si>
  <si>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</si>
  <si>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</si>
  <si>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</si>
  <si>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</si>
  <si>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</si>
  <si>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</si>
  <si>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</si>
  <si>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</si>
  <si>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</si>
  <si>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</si>
  <si>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</si>
  <si>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</si>
  <si>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</si>
  <si>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</si>
  <si>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</si>
  <si>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</si>
  <si>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</si>
  <si>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</si>
  <si>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</si>
  <si>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</si>
  <si>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</si>
  <si>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</si>
  <si>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</si>
  <si>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</si>
  <si>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</si>
  <si>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</si>
  <si>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</si>
  <si>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</si>
  <si>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</si>
  <si>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</si>
  <si>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</si>
  <si>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</si>
  <si>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</si>
  <si>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</si>
  <si>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</si>
  <si>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</si>
  <si>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</si>
  <si>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</si>
  <si>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</si>
  <si>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</si>
  <si>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</si>
  <si>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</si>
  <si>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</si>
  <si>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</si>
  <si>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</si>
  <si>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</si>
  <si>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</si>
  <si>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</si>
  <si>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</si>
  <si>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</si>
  <si>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</si>
  <si>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</si>
  <si>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</si>
  <si>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</si>
  <si>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</si>
  <si>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</si>
  <si>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</si>
  <si>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</si>
  <si>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</si>
  <si>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</si>
  <si>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</si>
  <si>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</si>
  <si>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</si>
  <si>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</si>
  <si>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</si>
  <si>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</si>
  <si>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</si>
  <si>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</si>
  <si>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</si>
  <si>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</si>
  <si>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</si>
  <si>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</si>
  <si>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</si>
  <si>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</si>
  <si>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</si>
  <si>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</si>
  <si>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</si>
  <si>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</si>
  <si>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</si>
  <si>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</si>
  <si>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</si>
  <si>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</si>
  <si>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</si>
  <si>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</si>
  <si>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</si>
  <si>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</si>
  <si>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</si>
  <si>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</si>
  <si>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</si>
  <si>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</si>
  <si>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</si>
  <si>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</si>
  <si>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</si>
  <si>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</si>
  <si>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</si>
  <si>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</si>
  <si>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</si>
  <si>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</si>
  <si>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</si>
  <si>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</si>
  <si>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</si>
  <si>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</si>
  <si>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</si>
  <si>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</si>
  <si>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</si>
  <si>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</si>
  <si>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</si>
  <si>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</si>
  <si>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</si>
  <si>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</si>
  <si>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</si>
  <si>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</si>
  <si>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</si>
  <si>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</si>
  <si>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</si>
  <si>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</si>
  <si>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</si>
  <si>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</si>
  <si>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</si>
  <si>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</si>
  <si>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</si>
  <si>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</si>
  <si>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</si>
  <si>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</si>
  <si>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</si>
  <si>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</si>
  <si>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</si>
  <si>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</si>
  <si>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</si>
  <si>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</si>
  <si>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</si>
  <si>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</si>
  <si>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</si>
  <si>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</si>
  <si>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</si>
  <si>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</si>
  <si>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</si>
  <si>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</si>
  <si>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</si>
  <si>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</si>
  <si>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</si>
  <si>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</si>
  <si>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</si>
  <si>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</si>
  <si>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</si>
  <si>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</si>
  <si>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</si>
  <si>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</si>
  <si>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</si>
  <si>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</si>
  <si>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</si>
  <si>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</si>
  <si>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</si>
  <si>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</si>
  <si>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</si>
  <si>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</si>
  <si>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</si>
  <si>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</si>
  <si>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</si>
  <si>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</si>
  <si>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</si>
  <si>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</si>
  <si>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</si>
  <si>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</si>
  <si>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</si>
  <si>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</si>
  <si>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</si>
  <si>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</si>
  <si>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</si>
  <si>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</si>
  <si>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</si>
  <si>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</si>
  <si>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</si>
  <si>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</si>
  <si>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</si>
  <si>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</si>
  <si>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</si>
  <si>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</si>
  <si>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</si>
  <si>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</si>
  <si>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</si>
  <si>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</si>
  <si>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</si>
  <si>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</si>
  <si>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</si>
  <si>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</si>
  <si>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</si>
  <si>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</si>
  <si>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</si>
  <si>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</si>
  <si>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</si>
  <si>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</si>
  <si>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</si>
  <si>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</si>
  <si>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</si>
  <si>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</si>
  <si>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</si>
  <si>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</si>
  <si>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</si>
  <si>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</si>
  <si>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</si>
  <si>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</si>
  <si>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</si>
  <si>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</si>
  <si>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</si>
  <si>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</si>
  <si>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</si>
  <si>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</si>
  <si>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</si>
  <si>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</si>
  <si>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</si>
  <si>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</si>
  <si>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</si>
  <si>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</si>
  <si>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</si>
  <si>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</si>
  <si>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</si>
  <si>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</si>
  <si>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</si>
  <si>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</si>
  <si>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</si>
  <si>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</si>
  <si>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</si>
  <si>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</si>
  <si>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</si>
  <si>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</si>
  <si>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</si>
  <si>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</si>
  <si>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</si>
  <si>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</si>
  <si>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</si>
  <si>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</si>
  <si>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</si>
  <si>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</si>
  <si>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</si>
  <si>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</si>
  <si>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</si>
  <si>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</si>
  <si>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</si>
  <si>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</si>
  <si>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</si>
  <si>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</si>
  <si>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</si>
  <si>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</si>
  <si>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</si>
  <si>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</si>
  <si>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</si>
  <si>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</si>
  <si>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</si>
  <si>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</si>
  <si>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</si>
  <si>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</si>
  <si>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</si>
  <si>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</si>
  <si>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</si>
  <si>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</si>
  <si>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</si>
  <si>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</si>
  <si>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</si>
  <si>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</si>
  <si>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</si>
  <si>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</si>
  <si>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</si>
  <si>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</si>
  <si>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</si>
  <si>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</si>
  <si>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</si>
  <si>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</si>
  <si>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</si>
  <si>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</si>
  <si>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</si>
  <si>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</si>
  <si>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</si>
  <si>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</si>
  <si>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</si>
  <si>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</si>
  <si>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</si>
  <si>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</si>
  <si>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</si>
  <si>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</si>
  <si>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</si>
  <si>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</si>
  <si>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</si>
  <si>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</si>
  <si>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</si>
  <si>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</si>
  <si>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</si>
  <si>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</si>
  <si>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</si>
  <si>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</si>
  <si>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</si>
  <si>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</si>
  <si>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</si>
  <si>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</si>
  <si>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</si>
  <si>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</si>
  <si>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</si>
  <si>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</si>
  <si>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</si>
  <si>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</si>
  <si>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</si>
  <si>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</si>
  <si>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</si>
  <si>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</si>
  <si>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</si>
  <si>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</si>
  <si>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</si>
  <si>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</si>
  <si>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</si>
  <si>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</si>
  <si>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</si>
  <si>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</si>
  <si>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</si>
  <si>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</si>
  <si>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</si>
  <si>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</si>
  <si>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</si>
  <si>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</si>
  <si>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</si>
  <si>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</si>
  <si>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</si>
  <si>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</si>
  <si>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</si>
  <si>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</si>
  <si>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</si>
  <si>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</si>
  <si>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</si>
  <si>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</si>
  <si>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</si>
  <si>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</si>
  <si>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</si>
  <si>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</si>
  <si>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</si>
  <si>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</si>
  <si>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</si>
  <si>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</si>
  <si>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</si>
  <si>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</si>
  <si>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</si>
  <si>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</si>
  <si>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</si>
  <si>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</si>
  <si>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</si>
  <si>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</si>
  <si>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</si>
  <si>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</si>
  <si>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</si>
  <si>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</si>
  <si>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</si>
  <si>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</si>
  <si>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</si>
  <si>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</si>
  <si>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</si>
  <si>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</si>
  <si>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</si>
  <si>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</si>
  <si>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</si>
  <si>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</si>
  <si>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</si>
  <si>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</si>
  <si>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</si>
  <si>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</si>
  <si>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</si>
  <si>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</si>
  <si>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</si>
  <si>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</si>
  <si>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</si>
  <si>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</si>
  <si>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</si>
  <si>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</si>
  <si>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</si>
  <si>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</si>
  <si>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</si>
  <si>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</si>
  <si>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</si>
  <si>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</si>
  <si>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</si>
  <si>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</si>
  <si>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</si>
  <si>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</si>
  <si>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</si>
  <si>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</si>
  <si>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</si>
  <si>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</si>
  <si>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</si>
  <si>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</si>
  <si>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</si>
  <si>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</si>
  <si>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</si>
  <si>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</si>
  <si>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</si>
  <si>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</si>
  <si>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</si>
  <si>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</si>
  <si>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</si>
  <si>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</si>
  <si>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</si>
  <si>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</si>
  <si>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</si>
  <si>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</si>
  <si>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</si>
  <si>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</si>
  <si>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</si>
  <si>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</si>
  <si>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</si>
  <si>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</si>
  <si>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</si>
  <si>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</si>
  <si>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</si>
  <si>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</si>
  <si>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</si>
  <si>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</si>
  <si>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</si>
  <si>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</si>
  <si>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</si>
  <si>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</si>
  <si>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</si>
  <si>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</si>
  <si>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</si>
  <si>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</si>
  <si>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</si>
  <si>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</si>
  <si>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</si>
  <si>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</si>
  <si>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</si>
  <si>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</si>
  <si>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</si>
  <si>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</si>
  <si>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</si>
  <si>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</si>
  <si>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</si>
  <si>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</si>
  <si>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</si>
  <si>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</si>
  <si>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</si>
  <si>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</si>
  <si>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</si>
  <si>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</si>
  <si>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</si>
  <si>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</si>
  <si>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</si>
  <si>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</si>
  <si>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</si>
  <si>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</si>
  <si>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</si>
  <si>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</si>
  <si>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</si>
  <si>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</si>
  <si>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</si>
  <si>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</si>
  <si>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</si>
  <si>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</si>
  <si>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</si>
  <si>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</si>
  <si>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</si>
  <si>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</si>
  <si>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</si>
  <si>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</si>
  <si>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</si>
  <si>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</si>
  <si>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</si>
  <si>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</si>
  <si>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</si>
  <si>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</si>
  <si>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</si>
  <si>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</si>
  <si>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</si>
  <si>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</si>
  <si>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</si>
  <si>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</si>
  <si>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</si>
  <si>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</si>
  <si>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</si>
  <si>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</si>
  <si>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</si>
  <si>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</si>
  <si>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</si>
  <si>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</si>
  <si>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</si>
  <si>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</si>
  <si>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</si>
  <si>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</si>
  <si>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</si>
  <si>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</si>
  <si>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</si>
  <si>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</si>
  <si>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</si>
  <si>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</si>
  <si>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</si>
  <si>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</si>
  <si>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</si>
  <si>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</si>
  <si>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</si>
  <si>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</si>
  <si>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</si>
  <si>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</si>
  <si>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</si>
  <si>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</si>
  <si>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</si>
  <si>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</si>
  <si>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</si>
  <si>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</si>
  <si>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</si>
  <si>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</si>
  <si>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</si>
  <si>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</si>
  <si>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</si>
  <si>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</si>
  <si>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</si>
  <si>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</si>
  <si>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</si>
  <si>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</si>
  <si>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</si>
  <si>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</si>
  <si>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</si>
  <si>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</si>
  <si>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</si>
  <si>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</si>
  <si>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</si>
  <si>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</si>
  <si>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</si>
  <si>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</si>
  <si>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</si>
  <si>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</si>
  <si>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</si>
  <si>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</si>
  <si>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</si>
  <si>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</si>
  <si>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</si>
  <si>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</si>
  <si>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</si>
  <si>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</si>
  <si>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</si>
  <si>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</si>
  <si>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</si>
  <si>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</si>
  <si>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</si>
  <si>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</si>
  <si>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</si>
  <si>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</si>
  <si>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</si>
  <si>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</si>
  <si>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</si>
  <si>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</si>
  <si>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</si>
  <si>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</si>
  <si>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</si>
  <si>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</si>
  <si>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</si>
  <si>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</si>
  <si>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</si>
  <si>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</si>
  <si>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</si>
  <si>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</si>
  <si>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</si>
  <si>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</si>
  <si>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</si>
  <si>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</si>
  <si>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</si>
  <si>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</si>
  <si>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</si>
  <si>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</si>
  <si>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</si>
  <si>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</si>
  <si>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</si>
  <si>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</si>
  <si>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</si>
  <si>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</si>
  <si>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</si>
  <si>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</si>
  <si>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</si>
  <si>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</si>
  <si>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</si>
  <si>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</si>
  <si>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</si>
  <si>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</si>
  <si>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</si>
  <si>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</si>
  <si>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</si>
  <si>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</si>
  <si>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</si>
  <si>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</si>
  <si>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</si>
  <si>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</si>
  <si>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</si>
  <si>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</si>
  <si>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</si>
  <si>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</si>
  <si>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</si>
  <si>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</si>
  <si>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</si>
  <si>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</si>
  <si>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</si>
  <si>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</si>
  <si>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</si>
  <si>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</si>
  <si>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</si>
  <si>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</si>
  <si>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</si>
  <si>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</si>
  <si>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</si>
  <si>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</si>
  <si>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</si>
  <si>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</si>
  <si>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</si>
  <si>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</si>
  <si>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</si>
  <si>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</si>
  <si>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</si>
  <si>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</si>
  <si>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</si>
  <si>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</si>
  <si>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</si>
  <si>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</si>
  <si>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</si>
  <si>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</si>
  <si>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</si>
  <si>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</si>
  <si>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</si>
  <si>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</si>
  <si>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</si>
  <si>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</si>
  <si>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</si>
  <si>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</si>
  <si>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</si>
  <si>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</si>
  <si>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</si>
  <si>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</si>
  <si>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</si>
  <si>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</si>
  <si>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</si>
  <si>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</si>
  <si>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</si>
  <si>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</si>
  <si>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</si>
  <si>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</si>
  <si>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</si>
  <si>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</si>
  <si>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</si>
  <si>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</si>
  <si>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</si>
  <si>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</si>
  <si>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</si>
  <si>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</si>
  <si>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</si>
  <si>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</si>
  <si>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</si>
  <si>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</si>
  <si>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</si>
  <si>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</si>
  <si>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</si>
  <si>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</si>
  <si>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</si>
  <si>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</si>
  <si>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</si>
  <si>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</si>
  <si>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</si>
  <si>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</si>
  <si>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</si>
  <si>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</si>
  <si>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</si>
  <si>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</si>
  <si>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</si>
  <si>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</si>
  <si>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</si>
  <si>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</si>
  <si>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</si>
  <si>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</si>
  <si>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</si>
  <si>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</si>
  <si>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</si>
  <si>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</si>
  <si>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</si>
  <si>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</si>
  <si>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</si>
  <si>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</si>
  <si>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</si>
  <si>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</si>
  <si>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</si>
  <si>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</si>
  <si>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</si>
  <si>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</si>
  <si>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</si>
  <si>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</si>
  <si>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</si>
  <si>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</si>
  <si>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</si>
  <si>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</si>
  <si>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</si>
  <si>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</si>
  <si>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</si>
  <si>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</si>
  <si>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</si>
  <si>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</si>
  <si>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</si>
  <si>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</si>
  <si>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</si>
  <si>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</si>
  <si>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</si>
  <si>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</si>
  <si>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</si>
  <si>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</si>
  <si>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</si>
  <si>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</si>
  <si>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</si>
  <si>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</si>
  <si>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</si>
  <si>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</si>
  <si>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</si>
  <si>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</si>
  <si>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</si>
  <si>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</si>
  <si>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</si>
  <si>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</si>
  <si>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</si>
  <si>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</si>
  <si>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</si>
  <si>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</si>
  <si>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</si>
  <si>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</si>
  <si>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</si>
  <si>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</si>
  <si>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</si>
  <si>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</si>
  <si>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</si>
  <si>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</si>
  <si>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</si>
  <si>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</si>
  <si>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</si>
  <si>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</si>
  <si>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</si>
  <si>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</si>
  <si>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</si>
  <si>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</si>
  <si>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</si>
  <si>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</si>
  <si>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</si>
  <si>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</si>
  <si>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</si>
  <si>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</si>
  <si>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</si>
  <si>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</si>
  <si>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</si>
  <si>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</si>
  <si>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</si>
  <si>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</si>
  <si>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</si>
  <si>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</si>
  <si>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</si>
  <si>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</si>
  <si>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</si>
  <si>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</si>
  <si>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</si>
  <si>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</si>
  <si>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</si>
  <si>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</si>
  <si>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</si>
  <si>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</si>
  <si>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</si>
  <si>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</si>
  <si>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</si>
  <si>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</si>
  <si>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</si>
  <si>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</si>
  <si>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</si>
  <si>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</si>
  <si>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</si>
  <si>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</si>
  <si>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</si>
  <si>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</si>
  <si>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</si>
  <si>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</si>
  <si>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</si>
  <si>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</si>
  <si>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</si>
  <si>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</si>
  <si>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</si>
  <si>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</si>
  <si>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</si>
  <si>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</si>
  <si>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</si>
  <si>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</si>
  <si>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</si>
  <si>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</si>
  <si>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</si>
  <si>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</si>
  <si>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</si>
  <si>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</si>
  <si>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</si>
  <si>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</si>
  <si>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</si>
  <si>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</si>
  <si>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</si>
  <si>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</si>
  <si>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</si>
  <si>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</si>
  <si>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</si>
  <si>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</si>
  <si>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</si>
  <si>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</si>
  <si>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</si>
  <si>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</si>
  <si>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</si>
  <si>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</si>
  <si>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</si>
  <si>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</si>
  <si>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</si>
  <si>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</si>
  <si>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</si>
  <si>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</si>
  <si>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</si>
  <si>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</si>
  <si>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</si>
  <si>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</si>
  <si>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</si>
  <si>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</si>
  <si>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</si>
  <si>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</si>
  <si>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</si>
  <si>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</si>
  <si>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</si>
  <si>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</si>
  <si>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</si>
  <si>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</si>
  <si>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</si>
  <si>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</si>
  <si>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</si>
  <si>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</si>
  <si>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</si>
  <si>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</si>
  <si>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</si>
  <si>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</si>
  <si>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</si>
  <si>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</si>
  <si>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</si>
  <si>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</si>
  <si>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</si>
  <si>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</si>
  <si>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</si>
  <si>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</si>
  <si>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</si>
  <si>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</si>
  <si>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</si>
  <si>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</si>
  <si>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</si>
  <si>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</si>
  <si>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</si>
  <si>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</si>
  <si>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</si>
  <si>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</si>
  <si>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</si>
  <si>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</si>
  <si>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</si>
  <si>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</si>
  <si>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</si>
  <si>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</si>
  <si>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</si>
  <si>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</si>
  <si>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</si>
  <si>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</si>
  <si>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</si>
  <si>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</si>
  <si>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</si>
  <si>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</si>
  <si>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</si>
  <si>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</si>
  <si>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</si>
  <si>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</si>
  <si>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</si>
  <si>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</si>
  <si>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</si>
  <si>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</si>
  <si>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</si>
  <si>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</si>
  <si>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</si>
  <si>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</si>
  <si>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</si>
  <si>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</si>
  <si>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</si>
  <si>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</si>
  <si>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</si>
  <si>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</si>
  <si>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</si>
  <si>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</si>
  <si>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</si>
  <si>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</si>
  <si>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</si>
  <si>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</si>
  <si>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</si>
  <si>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</si>
  <si>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</si>
  <si>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</si>
  <si>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</si>
  <si>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</si>
  <si>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</si>
  <si>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</si>
  <si>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</si>
  <si>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</si>
  <si>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</si>
  <si>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</si>
  <si>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</si>
  <si>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</si>
  <si>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</si>
  <si>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</si>
  <si>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</si>
  <si>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</si>
  <si>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</si>
  <si>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</si>
  <si>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</si>
  <si>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</si>
  <si>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</si>
  <si>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</si>
  <si>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</si>
  <si>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</si>
  <si>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</si>
  <si>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</si>
  <si>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</si>
  <si>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</si>
  <si>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</si>
  <si>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</si>
  <si>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</si>
  <si>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</si>
  <si>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</si>
  <si>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</si>
  <si>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</si>
  <si>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</si>
  <si>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</si>
  <si>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</si>
  <si>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</si>
  <si>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</si>
  <si>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</si>
  <si>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</si>
  <si>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</si>
  <si>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</si>
  <si>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</si>
  <si>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</si>
  <si>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</si>
  <si>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</si>
  <si>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</si>
  <si>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</si>
  <si>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</si>
  <si>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</si>
  <si>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</si>
  <si>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</si>
  <si>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</si>
  <si>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</si>
  <si>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</si>
  <si>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</si>
  <si>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</si>
  <si>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</si>
  <si>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</si>
  <si>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</si>
  <si>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</si>
  <si>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</si>
  <si>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</si>
  <si>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</si>
  <si>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</si>
  <si>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</si>
  <si>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</si>
  <si>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</si>
  <si>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</si>
  <si>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</si>
  <si>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</si>
  <si>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</si>
  <si>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</si>
  <si>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</si>
  <si>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</si>
  <si>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</si>
  <si>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</si>
  <si>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</si>
  <si>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</si>
  <si>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</si>
  <si>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</si>
  <si>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</si>
  <si>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</si>
  <si>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</si>
  <si>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</si>
  <si>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</si>
  <si>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</si>
  <si>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</si>
  <si>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</si>
  <si>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</si>
  <si>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</si>
  <si>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</si>
  <si>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</si>
  <si>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</si>
  <si>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</si>
  <si>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</si>
  <si>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</si>
  <si>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</si>
  <si>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</si>
  <si>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</si>
  <si>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</si>
  <si>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</si>
  <si>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</si>
  <si>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</si>
  <si>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</si>
  <si>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</si>
  <si>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</si>
  <si>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</si>
  <si>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</si>
  <si>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</si>
  <si>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</si>
  <si>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</si>
  <si>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</si>
  <si>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</si>
  <si>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</si>
  <si>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</si>
  <si>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</si>
  <si>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</si>
  <si>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</si>
  <si>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</si>
  <si>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</si>
  <si>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</si>
  <si>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</si>
  <si>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</si>
  <si>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</si>
  <si>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</si>
  <si>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</si>
  <si>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</si>
  <si>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</si>
  <si>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</si>
  <si>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</si>
  <si>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</si>
  <si>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</si>
  <si>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</si>
  <si>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</si>
  <si>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</si>
  <si>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</si>
  <si>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</si>
  <si>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</si>
  <si>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</si>
  <si>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</si>
  <si>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</si>
  <si>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</si>
  <si>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</si>
  <si>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</si>
  <si>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</si>
  <si>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</si>
  <si>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</si>
  <si>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</si>
  <si>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</si>
  <si>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</si>
  <si>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</si>
  <si>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</si>
  <si>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</si>
  <si>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</si>
  <si>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</si>
  <si>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</si>
  <si>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</si>
  <si>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</si>
  <si>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</si>
  <si>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</si>
  <si>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</si>
  <si>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</si>
  <si>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</si>
  <si>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</si>
  <si>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</si>
  <si>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</si>
  <si>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</si>
  <si>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</si>
  <si>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</si>
  <si>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</si>
  <si>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</si>
  <si>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</si>
  <si>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</si>
  <si>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</si>
  <si>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</si>
  <si>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</si>
  <si>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</si>
  <si>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</si>
  <si>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</si>
  <si>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</si>
  <si>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</si>
  <si>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</si>
  <si>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</si>
  <si>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</si>
  <si>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</si>
  <si>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</si>
  <si>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</si>
  <si>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</si>
  <si>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</si>
  <si>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</si>
  <si>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</si>
  <si>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</si>
  <si>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</si>
  <si>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</si>
  <si>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</si>
  <si>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</si>
  <si>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</si>
  <si>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</si>
  <si>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</si>
  <si>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</si>
  <si>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</si>
  <si>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</si>
  <si>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</si>
  <si>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</si>
  <si>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</si>
  <si>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</si>
  <si>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</si>
  <si>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</si>
  <si>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</si>
  <si>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</si>
  <si>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</si>
  <si>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</si>
  <si>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</si>
  <si>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</si>
  <si>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</si>
  <si>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</si>
  <si>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</si>
  <si>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</si>
  <si>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</si>
  <si>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</si>
  <si>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</si>
  <si>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</si>
  <si>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</si>
  <si>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</si>
  <si>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</si>
  <si>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</si>
  <si>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</si>
  <si>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</si>
  <si>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</si>
  <si>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</si>
  <si>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</si>
  <si>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</si>
  <si>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</si>
  <si>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</si>
  <si>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</si>
  <si>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</si>
  <si>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</si>
  <si>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</si>
  <si>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</si>
  <si>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</si>
  <si>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</si>
  <si>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</si>
  <si>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</si>
  <si>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</si>
  <si>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</si>
  <si>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</si>
  <si>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</si>
  <si>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</si>
  <si>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</si>
  <si>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</si>
  <si>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</si>
  <si>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</si>
  <si>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</si>
  <si>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</si>
  <si>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</si>
  <si>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</si>
  <si>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</si>
  <si>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</si>
  <si>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</si>
  <si>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</si>
  <si>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</si>
  <si>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</si>
  <si>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</si>
  <si>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</si>
  <si>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</si>
  <si>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</si>
  <si>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</si>
  <si>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</si>
  <si>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</si>
  <si>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</si>
  <si>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</si>
  <si>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</si>
  <si>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</si>
  <si>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</si>
  <si>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</si>
  <si>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</si>
  <si>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</si>
  <si>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</si>
  <si>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</si>
  <si>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</si>
  <si>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</si>
  <si>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</si>
  <si>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</si>
  <si>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</si>
  <si>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</si>
  <si>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</si>
  <si>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</si>
  <si>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</si>
  <si>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</si>
  <si>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</si>
  <si>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</si>
  <si>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</si>
  <si>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</si>
  <si>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</si>
  <si>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</si>
  <si>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</si>
  <si>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</si>
  <si>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</si>
  <si>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</si>
  <si>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</si>
  <si>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</si>
  <si>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</si>
  <si>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</si>
  <si>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</si>
  <si>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</si>
  <si>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</si>
  <si>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</si>
  <si>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</si>
  <si>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</si>
  <si>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</si>
  <si>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</si>
  <si>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</si>
  <si>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</si>
  <si>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</si>
  <si>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</si>
  <si>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</si>
  <si>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</si>
  <si>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</si>
  <si>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</si>
  <si>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</si>
  <si>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</si>
  <si>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</si>
  <si>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</si>
  <si>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</si>
  <si>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</si>
  <si>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</si>
  <si>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</si>
  <si>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</si>
  <si>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</si>
  <si>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</si>
  <si>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</si>
  <si>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</si>
  <si>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</si>
  <si>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</si>
  <si>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</si>
  <si>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</si>
  <si>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</si>
  <si>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</si>
  <si>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</si>
  <si>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</si>
  <si>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</si>
  <si>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</si>
  <si>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</si>
  <si>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</si>
  <si>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</si>
  <si>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</si>
  <si>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</si>
  <si>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</si>
  <si>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</si>
  <si>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</si>
  <si>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</si>
  <si>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</si>
  <si>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</si>
  <si>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</si>
  <si>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</si>
  <si>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</si>
  <si>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</si>
  <si>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</si>
  <si>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</si>
  <si>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</si>
  <si>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</si>
  <si>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</si>
  <si>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</si>
  <si>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</si>
  <si>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</si>
  <si>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</si>
  <si>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</si>
  <si>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</si>
  <si>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</si>
  <si>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</si>
  <si>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</si>
  <si>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</si>
  <si>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</si>
  <si>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</si>
  <si>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</si>
  <si>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</si>
  <si>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</si>
  <si>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</si>
  <si>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</si>
  <si>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</si>
  <si>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</si>
  <si>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</si>
  <si>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</si>
  <si>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</si>
  <si>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</si>
  <si>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</si>
  <si>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</si>
  <si>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</si>
  <si>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</si>
  <si>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</si>
  <si>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</si>
  <si>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</si>
  <si>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</si>
  <si>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</si>
  <si>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</si>
  <si>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</si>
  <si>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</si>
  <si>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</si>
  <si>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</si>
  <si>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</si>
  <si>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</si>
  <si>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</si>
  <si>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</si>
  <si>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</si>
  <si>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</si>
  <si>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</si>
  <si>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</si>
  <si>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</si>
  <si>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</si>
  <si>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</si>
  <si>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</si>
  <si>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</si>
  <si>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</si>
  <si>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</si>
  <si>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</si>
  <si>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</si>
  <si>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</si>
  <si>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</si>
  <si>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</si>
  <si>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</si>
  <si>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</si>
  <si>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</si>
  <si>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</si>
  <si>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</si>
  <si>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</si>
  <si>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</si>
  <si>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</si>
  <si>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</si>
  <si>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</si>
  <si>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</si>
  <si>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</si>
  <si>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</si>
  <si>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</si>
  <si>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</si>
  <si>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</si>
  <si>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</si>
  <si>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</si>
  <si>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</si>
  <si>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</si>
  <si>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</si>
  <si>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</si>
  <si>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</si>
  <si>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</si>
  <si>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</si>
  <si>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</si>
  <si>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</si>
  <si>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</si>
  <si>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</si>
  <si>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</si>
  <si>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</si>
  <si>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</si>
  <si>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</si>
  <si>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</si>
  <si>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</si>
  <si>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</si>
  <si>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</si>
  <si>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</si>
  <si>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</si>
  <si>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</si>
  <si>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</si>
  <si>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</si>
  <si>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</si>
  <si>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</si>
  <si>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</si>
  <si>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</si>
  <si>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</si>
  <si>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</si>
  <si>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</si>
  <si>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</si>
  <si>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</si>
  <si>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</si>
  <si>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</si>
  <si>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</si>
  <si>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</si>
  <si>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</si>
  <si>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</si>
  <si>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</si>
  <si>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</si>
  <si>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</si>
  <si>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</si>
  <si>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</si>
  <si>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</si>
  <si>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</si>
  <si>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</si>
  <si>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</si>
  <si>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</si>
  <si>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</si>
  <si>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</si>
  <si>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</si>
  <si>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</si>
  <si>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</si>
  <si>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</si>
  <si>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</si>
  <si>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</si>
  <si>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</si>
  <si>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</si>
  <si>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</si>
  <si>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</si>
  <si>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</si>
  <si>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</si>
  <si>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</si>
  <si>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</si>
  <si>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</si>
  <si>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</si>
  <si>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</si>
  <si>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</si>
  <si>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</si>
  <si>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</si>
  <si>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</si>
  <si>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</si>
  <si>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</si>
  <si>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</si>
  <si>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</si>
  <si>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</si>
  <si>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</si>
  <si>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</si>
  <si>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</si>
  <si>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</si>
  <si>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</si>
  <si>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</si>
  <si>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</si>
  <si>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</si>
  <si>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</si>
  <si>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</si>
  <si>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</si>
  <si>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</si>
  <si>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</si>
  <si>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</si>
  <si>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</si>
  <si>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</si>
  <si>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</si>
  <si>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</si>
  <si>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</si>
  <si>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</si>
  <si>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</si>
  <si>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</si>
  <si>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</si>
  <si>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</si>
  <si>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</si>
  <si>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</si>
  <si>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</si>
  <si>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</si>
  <si>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</si>
  <si>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</si>
  <si>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</si>
  <si>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</si>
  <si>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</si>
  <si>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</si>
  <si>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</si>
  <si>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</si>
  <si>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</si>
  <si>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</si>
  <si>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</si>
  <si>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</si>
  <si>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</si>
  <si>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</si>
  <si>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</si>
  <si>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</si>
  <si>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</si>
  <si>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</si>
  <si>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</si>
  <si>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</si>
  <si>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</si>
  <si>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</si>
  <si>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</si>
  <si>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</si>
  <si>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</si>
  <si>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</si>
  <si>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</si>
  <si>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</si>
  <si>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</si>
  <si>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</si>
  <si>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</si>
  <si>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</si>
  <si>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</si>
  <si>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</si>
  <si>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</si>
  <si>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</si>
  <si>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</si>
  <si>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</si>
  <si>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</si>
  <si>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</si>
  <si>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</si>
  <si>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</si>
  <si>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</si>
  <si>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</si>
  <si>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</si>
  <si>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</si>
  <si>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</si>
  <si>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</si>
  <si>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</si>
  <si>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</si>
  <si>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</si>
  <si>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</si>
  <si>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</si>
  <si>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</si>
  <si>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</si>
  <si>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</si>
  <si>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</si>
  <si>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</si>
  <si>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</si>
  <si>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</si>
  <si>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</si>
  <si>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</si>
  <si>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</si>
  <si>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</si>
  <si>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</si>
  <si>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</si>
  <si>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</si>
  <si>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</si>
  <si>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</si>
  <si>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</si>
  <si>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</si>
  <si>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</si>
  <si>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</si>
  <si>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</si>
  <si>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</si>
  <si>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</si>
  <si>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</si>
  <si>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</si>
  <si>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</si>
  <si>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</si>
  <si>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</si>
  <si>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</si>
  <si>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</si>
  <si>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</si>
  <si>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</si>
  <si>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</si>
  <si>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</si>
  <si>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</si>
  <si>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</si>
  <si>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</si>
  <si>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</si>
  <si>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</si>
  <si>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</si>
  <si>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</si>
  <si>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</si>
  <si>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</si>
  <si>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</si>
  <si>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</si>
  <si>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</si>
  <si>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</si>
  <si>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</si>
  <si>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</si>
  <si>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</si>
  <si>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</si>
  <si>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</si>
  <si>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</si>
  <si>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</si>
  <si>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</si>
  <si>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</si>
  <si>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</si>
  <si>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</si>
  <si>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</si>
  <si>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</si>
  <si>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</si>
  <si>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</si>
  <si>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</si>
  <si>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</si>
  <si>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</si>
  <si>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</si>
  <si>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</si>
  <si>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</si>
  <si>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</si>
  <si>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</si>
  <si>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</si>
  <si>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</si>
  <si>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</si>
  <si>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</si>
  <si>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</si>
  <si>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</si>
  <si>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</si>
  <si>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</si>
  <si>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</si>
  <si>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</si>
  <si>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</si>
  <si>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</si>
  <si>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</si>
  <si>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</si>
  <si>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</si>
  <si>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</si>
  <si>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</si>
  <si>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</si>
  <si>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</si>
  <si>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</si>
  <si>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</si>
  <si>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</si>
  <si>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</si>
  <si>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</si>
  <si>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</si>
  <si>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</si>
  <si>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</si>
  <si>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</si>
  <si>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</si>
  <si>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</si>
  <si>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</si>
  <si>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</si>
  <si>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</si>
  <si>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</si>
  <si>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</si>
  <si>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</si>
  <si>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</si>
  <si>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</si>
  <si>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</si>
  <si>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</si>
  <si>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</si>
  <si>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</si>
  <si>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</si>
  <si>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</si>
  <si>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</si>
  <si>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</si>
  <si>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</si>
  <si>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</si>
  <si>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</si>
  <si>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</si>
  <si>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</si>
  <si>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</si>
  <si>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</si>
  <si>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</si>
  <si>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</si>
  <si>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</si>
  <si>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</si>
  <si>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</si>
  <si>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</si>
  <si>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</si>
  <si>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</si>
  <si>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</si>
  <si>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</si>
  <si>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</si>
  <si>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</si>
  <si>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</si>
  <si>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</si>
  <si>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</si>
  <si>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</si>
  <si>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</si>
  <si>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</si>
  <si>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</si>
  <si>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</si>
  <si>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</si>
  <si>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</si>
  <si>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</si>
  <si>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</si>
  <si>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</si>
  <si>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</si>
  <si>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</si>
  <si>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</si>
  <si>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</si>
  <si>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</si>
  <si>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</si>
  <si>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</si>
  <si>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</si>
  <si>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</si>
  <si>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</si>
  <si>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</si>
  <si>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</si>
  <si>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</si>
  <si>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</si>
  <si>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</si>
  <si>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</si>
  <si>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</si>
  <si>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</si>
  <si>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</si>
  <si>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</si>
  <si>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</si>
  <si>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</si>
  <si>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</si>
  <si>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</si>
  <si>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</si>
  <si>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</si>
  <si>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</si>
  <si>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</si>
  <si>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</si>
  <si>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</si>
  <si>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</si>
  <si>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</si>
  <si>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</si>
  <si>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</si>
  <si>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</si>
  <si>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</si>
  <si>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</si>
  <si>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</si>
  <si>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</si>
  <si>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</si>
  <si>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</si>
  <si>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</si>
  <si>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</si>
  <si>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</si>
  <si>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</si>
  <si>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</si>
  <si>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</si>
  <si>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</si>
  <si>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</si>
  <si>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</si>
  <si>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</si>
  <si>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</si>
  <si>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</si>
  <si>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</si>
  <si>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</si>
  <si>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</si>
  <si>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</si>
  <si>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</si>
  <si>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</si>
  <si>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</si>
  <si>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</si>
  <si>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</si>
  <si>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</si>
  <si>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</si>
  <si>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</si>
  <si>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</si>
  <si>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</si>
  <si>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</si>
  <si>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</si>
  <si>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</si>
  <si>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</si>
  <si>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</si>
  <si>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</si>
  <si>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</si>
  <si>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</si>
  <si>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</si>
  <si>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</si>
  <si>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</si>
  <si>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</si>
  <si>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</si>
  <si>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</si>
  <si>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</si>
  <si>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</si>
  <si>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</si>
  <si>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</si>
  <si>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</si>
  <si>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</si>
  <si>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</si>
  <si>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</si>
  <si>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</si>
  <si>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</si>
  <si>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</si>
  <si>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</si>
  <si>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</si>
  <si>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</si>
  <si>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</si>
  <si>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</si>
  <si>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</si>
  <si>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</si>
  <si>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</si>
  <si>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</si>
  <si>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</si>
  <si>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</si>
  <si>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</si>
  <si>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</si>
  <si>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</si>
  <si>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</si>
  <si>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</si>
  <si>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</si>
  <si>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</si>
  <si>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</si>
  <si>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</si>
  <si>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</si>
  <si>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</si>
  <si>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</si>
  <si>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</si>
  <si>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</si>
  <si>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</si>
  <si>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</si>
  <si>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</si>
  <si>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</si>
  <si>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</si>
  <si>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</si>
  <si>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</si>
  <si>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</si>
  <si>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</si>
  <si>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</si>
  <si>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</si>
  <si>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</si>
  <si>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</si>
  <si>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</si>
  <si>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</si>
  <si>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</si>
  <si>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</si>
  <si>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</si>
  <si>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</si>
  <si>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</si>
  <si>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</si>
  <si>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</si>
  <si>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</si>
  <si>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</si>
  <si>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</si>
  <si>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</si>
  <si>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</si>
  <si>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</si>
  <si>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</si>
  <si>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</si>
  <si>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</si>
  <si>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</si>
  <si>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</si>
  <si>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</si>
  <si>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</si>
  <si>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</si>
  <si>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</si>
  <si>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</si>
  <si>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</si>
  <si>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</si>
  <si>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</si>
  <si>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</si>
  <si>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</si>
  <si>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</si>
  <si>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</si>
  <si>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</si>
  <si>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</si>
  <si>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</si>
  <si>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</si>
  <si>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</si>
  <si>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</si>
  <si>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</si>
  <si>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</si>
  <si>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</si>
  <si>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</si>
  <si>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</si>
  <si>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</si>
  <si>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</si>
  <si>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</si>
  <si>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</si>
  <si>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</si>
  <si>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</si>
  <si>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</si>
  <si>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</si>
  <si>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</si>
  <si>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</si>
  <si>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</si>
  <si>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</si>
  <si>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</si>
  <si>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</si>
  <si>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</si>
  <si>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</si>
  <si>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</si>
  <si>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</si>
  <si>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</si>
  <si>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</si>
  <si>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</si>
  <si>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</si>
  <si>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</si>
  <si>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</si>
  <si>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</si>
  <si>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</si>
  <si>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</si>
  <si>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</si>
  <si>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</si>
  <si>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</si>
  <si>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</si>
  <si>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</si>
  <si>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</si>
  <si>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</si>
  <si>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</si>
  <si>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</si>
  <si>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</si>
  <si>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</si>
  <si>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</si>
  <si>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</si>
  <si>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</si>
  <si>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</si>
  <si>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</si>
  <si>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</si>
  <si>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</si>
  <si>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</si>
  <si>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</si>
  <si>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</si>
  <si>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</si>
  <si>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</si>
  <si>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</si>
  <si>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</si>
  <si>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</si>
  <si>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</si>
  <si>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</si>
  <si>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</si>
  <si>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</si>
  <si>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</si>
  <si>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</si>
  <si>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</si>
  <si>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</si>
  <si>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</si>
  <si>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</si>
  <si>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</si>
  <si>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</si>
  <si>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</si>
  <si>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</si>
  <si>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</si>
  <si>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</si>
  <si>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</si>
  <si>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</si>
  <si>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</si>
  <si>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</si>
  <si>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</si>
  <si>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</si>
  <si>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</si>
  <si>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</si>
  <si>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</si>
  <si>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</si>
  <si>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</si>
  <si>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</si>
  <si>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</si>
  <si>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</si>
  <si>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</si>
  <si>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</si>
  <si>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</si>
  <si>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</si>
  <si>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</si>
  <si>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</si>
  <si>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</si>
  <si>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</si>
  <si>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</si>
  <si>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</si>
  <si>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</si>
  <si>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</si>
  <si>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</si>
  <si>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</si>
  <si>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</si>
  <si>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</si>
  <si>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</si>
  <si>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</si>
  <si>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</si>
  <si>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</si>
  <si>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</si>
  <si>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</si>
  <si>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</si>
  <si>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</si>
  <si>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</si>
  <si>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</si>
  <si>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</si>
  <si>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</si>
  <si>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</si>
  <si>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</si>
  <si>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</si>
  <si>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</si>
  <si>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</si>
  <si>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</si>
  <si>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</si>
  <si>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</si>
  <si>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</si>
  <si>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</si>
  <si>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</si>
  <si>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</si>
  <si>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</si>
  <si>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</si>
  <si>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</si>
  <si>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</si>
  <si>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</si>
  <si>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</si>
  <si>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</si>
  <si>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</si>
  <si>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</si>
  <si>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</si>
  <si>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</si>
  <si>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</si>
  <si>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</si>
  <si>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</si>
  <si>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</si>
  <si>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</si>
  <si>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</si>
  <si>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</si>
  <si>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</si>
  <si>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</si>
  <si>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</si>
  <si>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</si>
  <si>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</si>
  <si>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</si>
  <si>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</si>
  <si>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</si>
  <si>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</si>
  <si>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</si>
  <si>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</si>
  <si>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</si>
  <si>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</si>
  <si>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</si>
  <si>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</si>
  <si>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</si>
  <si>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</si>
  <si>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</si>
  <si>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</si>
  <si>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</si>
  <si>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</si>
  <si>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</si>
  <si>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</si>
  <si>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</si>
  <si>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</si>
  <si>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</si>
  <si>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</si>
  <si>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</si>
  <si>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</si>
  <si>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</si>
  <si>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</si>
  <si>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</si>
  <si>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</si>
  <si>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</si>
  <si>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</si>
  <si>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</si>
  <si>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</si>
  <si>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</si>
  <si>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</si>
  <si>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</si>
  <si>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</si>
  <si>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</si>
  <si>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</si>
  <si>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</si>
  <si>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</si>
  <si>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</si>
  <si>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</si>
  <si>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</si>
  <si>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</si>
  <si>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</si>
  <si>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</si>
  <si>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</si>
  <si>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</si>
  <si>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</si>
  <si>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</si>
  <si>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</si>
  <si>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</si>
  <si>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</si>
  <si>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</si>
  <si>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</si>
  <si>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</si>
  <si>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</si>
  <si>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</si>
  <si>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</si>
  <si>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</si>
  <si>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</si>
  <si>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</si>
  <si>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</si>
  <si>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</si>
  <si>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</si>
  <si>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</si>
  <si>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</si>
  <si>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</si>
  <si>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</si>
  <si>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</si>
  <si>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</si>
  <si>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</si>
  <si>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</si>
  <si>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</si>
  <si>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</si>
  <si>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</si>
  <si>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</si>
  <si>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</si>
  <si>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</si>
  <si>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</si>
  <si>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</si>
  <si>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</si>
  <si>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</si>
  <si>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</si>
  <si>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</si>
  <si>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</si>
  <si>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</si>
  <si>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</si>
  <si>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</si>
  <si>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</si>
  <si>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</si>
  <si>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</si>
  <si>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</si>
  <si>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</si>
  <si>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</si>
  <si>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</si>
  <si>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</si>
  <si>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</si>
  <si>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</si>
  <si>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</si>
  <si>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</si>
  <si>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</si>
  <si>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</si>
  <si>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</si>
  <si>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</si>
  <si>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</si>
  <si>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</si>
  <si>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</si>
  <si>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</si>
  <si>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</si>
  <si>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</si>
  <si>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</si>
  <si>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</si>
  <si>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</si>
  <si>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</si>
  <si>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</si>
  <si>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</si>
  <si>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</si>
  <si>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</si>
  <si>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</si>
  <si>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</si>
  <si>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</si>
  <si>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</si>
  <si>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</si>
  <si>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</si>
  <si>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</si>
  <si>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</si>
  <si>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</si>
  <si>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</si>
  <si>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</si>
  <si>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</si>
  <si>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</si>
  <si>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</si>
  <si>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</si>
  <si>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</si>
  <si>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</si>
  <si>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</si>
  <si>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</si>
  <si>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</si>
  <si>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</si>
  <si>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</si>
  <si>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</si>
  <si>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</si>
  <si>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</si>
  <si>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</si>
  <si>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</si>
  <si>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</si>
  <si>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</si>
  <si>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</si>
  <si>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</si>
  <si>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</si>
  <si>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</si>
  <si>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</si>
  <si>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</si>
  <si>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</si>
  <si>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</si>
  <si>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</si>
  <si>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</si>
  <si>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</si>
  <si>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</si>
  <si>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</si>
  <si>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</si>
  <si>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</si>
  <si>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</si>
  <si>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</si>
  <si>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</si>
  <si>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</si>
  <si>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</si>
  <si>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</si>
  <si>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</si>
  <si>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</si>
  <si>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</si>
  <si>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</si>
  <si>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</si>
  <si>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</si>
  <si>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</si>
  <si>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</si>
  <si>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</si>
  <si>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</si>
  <si>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</si>
  <si>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</si>
  <si>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</si>
  <si>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</si>
  <si>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</si>
  <si>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</si>
  <si>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</si>
  <si>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</si>
  <si>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</si>
  <si>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</si>
  <si>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</si>
  <si>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</si>
  <si>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</si>
  <si>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</si>
  <si>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</si>
  <si>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</si>
  <si>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</si>
  <si>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</si>
  <si>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</si>
  <si>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</si>
  <si>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</si>
  <si>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</si>
  <si>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</si>
  <si>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</si>
  <si>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</si>
  <si>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</si>
  <si>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</si>
  <si>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</si>
  <si>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</si>
  <si>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</si>
  <si>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</si>
  <si>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</si>
  <si>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</si>
  <si>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</si>
  <si>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</si>
  <si>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</si>
  <si>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</si>
  <si>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</si>
  <si>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</si>
  <si>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</si>
  <si>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</si>
  <si>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</si>
  <si>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</si>
  <si>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</si>
  <si>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</si>
  <si>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</si>
  <si>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</si>
  <si>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</si>
  <si>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</si>
  <si>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</si>
  <si>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</si>
  <si>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</si>
  <si>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</si>
  <si>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</si>
  <si>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</si>
  <si>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</si>
  <si>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</si>
  <si>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</si>
  <si>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</si>
  <si>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</si>
  <si>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</si>
  <si>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</si>
  <si>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</si>
  <si>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</si>
  <si>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</si>
  <si>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</si>
  <si>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</si>
  <si>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</si>
  <si>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</si>
  <si>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</si>
  <si>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</si>
  <si>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</si>
  <si>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</si>
  <si>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</si>
  <si>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</si>
  <si>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</si>
  <si>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</si>
  <si>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</si>
  <si>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</si>
  <si>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</si>
  <si>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</si>
  <si>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</si>
  <si>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</si>
  <si>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</si>
  <si>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</si>
  <si>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</si>
  <si>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</si>
  <si>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</si>
  <si>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</si>
  <si>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</si>
  <si>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</si>
  <si>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</si>
  <si>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</si>
  <si>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</si>
  <si>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</si>
  <si>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</si>
  <si>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</si>
  <si>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</si>
  <si>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</si>
  <si>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</si>
  <si>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</si>
  <si>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</si>
  <si>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</si>
  <si>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</si>
  <si>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</si>
  <si>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</si>
  <si>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</si>
  <si>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</si>
  <si>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</si>
  <si>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</si>
  <si>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</si>
  <si>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</si>
  <si>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</si>
  <si>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</si>
  <si>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</si>
  <si>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</si>
  <si>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</si>
  <si>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</si>
  <si>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</si>
  <si>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</si>
  <si>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</si>
  <si>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</si>
  <si>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</si>
  <si>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</si>
  <si>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</si>
  <si>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</si>
  <si>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</si>
  <si>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</si>
  <si>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</si>
  <si>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</si>
  <si>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</si>
  <si>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</si>
  <si>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</si>
  <si>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</si>
  <si>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</si>
  <si>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</si>
  <si>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</si>
  <si>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</si>
  <si>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</si>
  <si>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</si>
  <si>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</si>
  <si>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</si>
  <si>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</si>
  <si>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</si>
  <si>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</si>
  <si>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</si>
  <si>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</si>
  <si>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</si>
  <si>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</si>
  <si>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</si>
  <si>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</si>
  <si>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</si>
  <si>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</si>
  <si>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</si>
  <si>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</si>
  <si>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</si>
  <si>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</si>
  <si>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</si>
  <si>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</si>
  <si>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</si>
  <si>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</si>
  <si>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</si>
  <si>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</si>
  <si>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</si>
  <si>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</si>
  <si>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</si>
  <si>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</si>
  <si>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</si>
  <si>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</si>
  <si>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</si>
  <si>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</si>
  <si>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</si>
  <si>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</si>
  <si>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</si>
  <si>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</si>
  <si>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</si>
  <si>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</si>
  <si>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</si>
  <si>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</si>
  <si>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</si>
  <si>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</si>
  <si>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</si>
  <si>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</si>
  <si>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</si>
  <si>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</si>
  <si>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</si>
  <si>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</si>
  <si>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</si>
  <si>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</si>
  <si>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</si>
  <si>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</si>
  <si>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</si>
  <si>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</si>
  <si>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</si>
  <si>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</si>
  <si>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</si>
  <si>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</si>
  <si>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</si>
  <si>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</si>
  <si>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</si>
  <si>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</si>
  <si>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</si>
  <si>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</si>
  <si>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</si>
  <si>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</si>
  <si>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</si>
  <si>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</si>
  <si>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</si>
  <si>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</si>
  <si>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</si>
  <si>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</si>
  <si>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</si>
  <si>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</si>
  <si>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</si>
  <si>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</si>
  <si>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</si>
  <si>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</si>
  <si>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</si>
  <si>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</si>
  <si>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</si>
  <si>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</si>
  <si>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</si>
  <si>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</si>
  <si>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</si>
  <si>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</si>
  <si>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</si>
  <si>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</si>
  <si>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</si>
  <si>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</si>
  <si>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</si>
  <si>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</si>
  <si>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</si>
  <si>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</si>
  <si>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</si>
  <si>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</si>
  <si>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</si>
  <si>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</si>
  <si>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</si>
  <si>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</si>
  <si>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</si>
  <si>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</si>
  <si>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</si>
  <si>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</si>
  <si>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</si>
  <si>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</si>
  <si>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</si>
  <si>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</si>
  <si>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</si>
  <si>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</si>
  <si>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</si>
  <si>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</si>
  <si>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</si>
  <si>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</si>
  <si>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</si>
  <si>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</si>
  <si>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</si>
  <si>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</si>
  <si>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</si>
  <si>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</si>
  <si>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</si>
  <si>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</si>
  <si>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</si>
  <si>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</si>
  <si>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</si>
  <si>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</si>
  <si>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</si>
  <si>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</si>
  <si>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</si>
  <si>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</si>
  <si>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</si>
  <si>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</si>
  <si>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</si>
  <si>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</si>
  <si>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</si>
  <si>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</si>
  <si>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</si>
  <si>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</si>
  <si>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</si>
  <si>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</si>
  <si>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</si>
  <si>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</si>
  <si>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</si>
  <si>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</si>
  <si>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</si>
  <si>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</si>
  <si>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</si>
  <si>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</si>
  <si>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</si>
  <si>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</si>
  <si>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</si>
  <si>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</si>
  <si>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</si>
  <si>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</si>
  <si>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</si>
  <si>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</si>
  <si>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</si>
  <si>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</si>
  <si>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</si>
  <si>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</si>
  <si>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</si>
  <si>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</si>
  <si>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</si>
  <si>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</si>
  <si>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</si>
  <si>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</si>
  <si>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</si>
  <si>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</si>
  <si>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</si>
  <si>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</si>
  <si>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</si>
  <si>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</si>
  <si>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</si>
  <si>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</si>
  <si>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</si>
  <si>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</si>
  <si>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</si>
  <si>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</si>
  <si>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</si>
  <si>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</si>
  <si>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</si>
  <si>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</si>
  <si>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</si>
  <si>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</si>
  <si>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</si>
  <si>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</si>
  <si>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</si>
  <si>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</si>
  <si>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</si>
  <si>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</si>
  <si>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</si>
  <si>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</si>
  <si>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</si>
  <si>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</si>
  <si>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</si>
  <si>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</si>
  <si>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</si>
  <si>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</si>
  <si>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</si>
  <si>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</si>
  <si>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</si>
  <si>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</si>
  <si>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</si>
  <si>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</si>
  <si>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</si>
  <si>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</si>
  <si>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</si>
  <si>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</si>
  <si>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</si>
  <si>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</si>
  <si>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</si>
  <si>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</si>
  <si>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</si>
  <si>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</si>
  <si>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</si>
  <si>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</si>
  <si>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</si>
  <si>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</si>
  <si>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</si>
  <si>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</si>
  <si>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</si>
  <si>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</si>
  <si>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</si>
  <si>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</si>
  <si>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</si>
  <si>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</si>
  <si>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</si>
  <si>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</si>
  <si>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</si>
  <si>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</si>
  <si>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</si>
  <si>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</si>
  <si>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</si>
  <si>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</si>
  <si>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</si>
  <si>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</si>
  <si>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</si>
  <si>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</si>
  <si>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</si>
  <si>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</si>
  <si>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</si>
  <si>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</si>
  <si>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</si>
  <si>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</si>
  <si>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</si>
  <si>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</si>
  <si>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</si>
  <si>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</si>
  <si>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</si>
  <si>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</si>
  <si>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</si>
  <si>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</si>
  <si>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</si>
  <si>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</si>
  <si>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</si>
  <si>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</si>
  <si>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</si>
  <si>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</si>
  <si>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</si>
  <si>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</si>
  <si>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</si>
  <si>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</si>
  <si>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</si>
  <si>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</si>
  <si>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</si>
  <si>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</si>
  <si>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</si>
  <si>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</si>
  <si>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</si>
  <si>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</si>
  <si>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</si>
  <si>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</si>
  <si>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</si>
  <si>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</si>
  <si>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</si>
  <si>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</si>
  <si>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</si>
  <si>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</si>
  <si>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</si>
  <si>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</si>
  <si>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</si>
  <si>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</si>
  <si>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</si>
  <si>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</si>
  <si>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</si>
  <si>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</si>
  <si>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</si>
  <si>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</si>
  <si>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</si>
  <si>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</si>
  <si>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</si>
  <si>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</si>
  <si>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</si>
  <si>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</si>
  <si>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</si>
  <si>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</si>
  <si>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</si>
  <si>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</si>
  <si>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</si>
  <si>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</si>
  <si>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</si>
  <si>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</si>
  <si>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</si>
  <si>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</si>
  <si>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</si>
  <si>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</si>
  <si>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</si>
  <si>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</si>
  <si>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</si>
  <si>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</si>
  <si>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</si>
  <si>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</si>
  <si>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</si>
  <si>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</si>
  <si>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</si>
  <si>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</si>
  <si>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</si>
  <si>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</si>
  <si>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</si>
  <si>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</si>
  <si>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</si>
  <si>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</si>
  <si>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</si>
  <si>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</si>
  <si>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</si>
  <si>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</si>
  <si>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</si>
  <si>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</si>
  <si>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</si>
  <si>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</si>
  <si>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</si>
  <si>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</si>
  <si>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</si>
  <si>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</si>
  <si>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</si>
  <si>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</si>
  <si>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</si>
  <si>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</si>
  <si>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</si>
  <si>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</si>
  <si>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</si>
  <si>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</si>
  <si>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</si>
  <si>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</si>
  <si>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</si>
  <si>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</si>
  <si>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</si>
  <si>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</si>
  <si>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</si>
  <si>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</si>
  <si>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</si>
  <si>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</si>
  <si>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</si>
  <si>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</si>
  <si>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</si>
  <si>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</si>
  <si>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</si>
  <si>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</si>
  <si>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</si>
  <si>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</si>
  <si>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</si>
  <si>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</si>
  <si>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</si>
  <si>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</si>
  <si>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</si>
  <si>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</si>
  <si>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</si>
  <si>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</si>
  <si>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</si>
  <si>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</si>
  <si>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</si>
  <si>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</si>
  <si>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</si>
  <si>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</si>
  <si>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</si>
  <si>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</si>
  <si>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</si>
  <si>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</si>
  <si>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</si>
  <si>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</si>
  <si>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</si>
  <si>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</si>
  <si>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</si>
  <si>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</si>
  <si>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</si>
  <si>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</si>
  <si>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</si>
  <si>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</si>
  <si>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</si>
  <si>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</si>
  <si>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</si>
  <si>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</si>
  <si>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</si>
  <si>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</si>
  <si>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</si>
  <si>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</si>
  <si>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</si>
  <si>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</si>
  <si>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</si>
  <si>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</si>
  <si>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</si>
  <si>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</si>
  <si>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</si>
  <si>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</si>
  <si>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</si>
  <si>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</si>
  <si>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</si>
  <si>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</si>
  <si>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</si>
  <si>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</si>
  <si>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</si>
  <si>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</si>
  <si>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</si>
  <si>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</si>
  <si>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</si>
  <si>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</si>
  <si>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</si>
  <si>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</si>
  <si>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</si>
  <si>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</si>
  <si>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</si>
  <si>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</si>
  <si>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</si>
  <si>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</si>
  <si>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</si>
  <si>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</si>
  <si>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</si>
  <si>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</si>
  <si>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</si>
  <si>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</si>
  <si>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</si>
  <si>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</si>
  <si>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</si>
  <si>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</si>
  <si>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</si>
  <si>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</si>
  <si>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</si>
  <si>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</si>
  <si>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</si>
  <si>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</si>
  <si>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</si>
  <si>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</si>
  <si>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</si>
  <si>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</si>
  <si>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</si>
  <si>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</si>
  <si>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</si>
  <si>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</si>
  <si>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</si>
  <si>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</si>
  <si>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</si>
  <si>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</si>
  <si>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</si>
  <si>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</si>
  <si>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</si>
  <si>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</si>
  <si>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</si>
  <si>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</si>
  <si>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</si>
  <si>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</si>
  <si>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</si>
  <si>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</si>
  <si>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</si>
  <si>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</si>
  <si>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</si>
  <si>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</si>
  <si>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</si>
  <si>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</si>
  <si>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</si>
  <si>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</si>
  <si>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</si>
  <si>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</si>
  <si>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</si>
  <si>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</si>
  <si>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</si>
  <si>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</si>
  <si>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</si>
  <si>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</si>
  <si>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</si>
  <si>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</si>
  <si>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</si>
  <si>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</si>
  <si>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</si>
  <si>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</si>
  <si>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</si>
  <si>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</si>
  <si>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</si>
  <si>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</si>
  <si>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</si>
  <si>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</si>
  <si>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</si>
  <si>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</si>
  <si>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</si>
  <si>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</si>
  <si>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</si>
  <si>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</si>
  <si>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</si>
  <si>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</si>
  <si>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</si>
  <si>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</si>
  <si>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</si>
  <si>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</si>
  <si>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</si>
  <si>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</si>
  <si>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</si>
  <si>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</si>
  <si>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</si>
  <si>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</si>
  <si>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</si>
  <si>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</si>
  <si>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</si>
  <si>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</si>
  <si>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</si>
  <si>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</si>
  <si>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</si>
  <si>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</si>
  <si>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</si>
  <si>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</si>
  <si>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</si>
  <si>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</si>
  <si>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</si>
  <si>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</si>
  <si>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</si>
  <si>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</si>
  <si>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</si>
  <si>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</si>
  <si>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</si>
  <si>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</si>
  <si>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</si>
  <si>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</si>
  <si>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</si>
  <si>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</si>
  <si>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</si>
  <si>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</si>
  <si>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</si>
  <si>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</si>
  <si>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</si>
  <si>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</si>
  <si>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</si>
  <si>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</si>
  <si>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</si>
  <si>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</si>
  <si>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</si>
  <si>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</si>
  <si>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</si>
  <si>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</si>
  <si>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</si>
  <si>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</si>
  <si>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</si>
  <si>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</si>
  <si>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</si>
  <si>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</si>
  <si>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</si>
  <si>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</si>
  <si>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</si>
  <si>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</si>
  <si>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</si>
  <si>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</si>
  <si>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</si>
  <si>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</si>
  <si>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</si>
  <si>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</si>
  <si>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</si>
  <si>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</si>
  <si>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</si>
  <si>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</si>
  <si>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</si>
  <si>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</si>
  <si>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</si>
  <si>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</si>
  <si>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</si>
  <si>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</si>
  <si>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</si>
  <si>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</si>
  <si>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</si>
  <si>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</si>
  <si>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</si>
  <si>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</si>
  <si>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</si>
  <si>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</si>
  <si>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</si>
  <si>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</si>
  <si>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</si>
  <si>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</si>
  <si>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</si>
  <si>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</si>
  <si>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</si>
  <si>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</si>
  <si>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</si>
  <si>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</si>
  <si>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</si>
  <si>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</si>
  <si>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</si>
  <si>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</si>
  <si>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</si>
  <si>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</si>
  <si>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</si>
  <si>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</si>
  <si>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</si>
  <si>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</si>
  <si>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</si>
  <si>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</si>
  <si>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</si>
  <si>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</si>
  <si>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</si>
  <si>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</si>
  <si>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</si>
  <si>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</si>
  <si>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</si>
  <si>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</si>
  <si>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</si>
  <si>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</si>
  <si>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</si>
  <si>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</si>
  <si>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</si>
  <si>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</si>
  <si>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</si>
  <si>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</si>
  <si>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</si>
  <si>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</si>
  <si>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</si>
  <si>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</si>
  <si>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</si>
  <si>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</si>
  <si>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</si>
  <si>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</si>
  <si>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</si>
  <si>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</si>
  <si>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</si>
  <si>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</si>
  <si>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</si>
  <si>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</si>
  <si>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</si>
  <si>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</si>
  <si>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</si>
  <si>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</si>
  <si>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</si>
  <si>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</si>
  <si>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</si>
  <si>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</si>
  <si>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</si>
  <si>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</si>
  <si>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</si>
  <si>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</si>
  <si>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</si>
  <si>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</si>
  <si>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</si>
  <si>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</si>
  <si>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</si>
  <si>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</si>
  <si>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</si>
  <si>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</si>
  <si>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</si>
  <si>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</si>
  <si>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</si>
  <si>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</si>
  <si>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</si>
  <si>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</si>
  <si>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</si>
  <si>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</si>
  <si>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</si>
  <si>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</si>
  <si>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</si>
  <si>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</si>
  <si>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</si>
  <si>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</si>
  <si>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</si>
  <si>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</si>
  <si>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</si>
  <si>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</si>
  <si>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</si>
  <si>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</si>
  <si>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</si>
  <si>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</si>
  <si>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</si>
  <si>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</si>
  <si>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</si>
  <si>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</si>
  <si>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</si>
  <si>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</si>
  <si>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</si>
  <si>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</si>
  <si>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</si>
  <si>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</si>
  <si>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</si>
  <si>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</si>
  <si>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</si>
  <si>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</si>
  <si>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</si>
  <si>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</si>
  <si>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</si>
  <si>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</si>
  <si>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</si>
  <si>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</si>
  <si>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</si>
  <si>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</si>
  <si>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</si>
  <si>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</si>
  <si>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</si>
  <si>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</si>
  <si>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</si>
  <si>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</si>
  <si>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</si>
  <si>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</si>
  <si>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</si>
  <si>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</si>
  <si>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</si>
  <si>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</si>
  <si>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</si>
  <si>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</si>
  <si>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</si>
  <si>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</si>
  <si>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</si>
  <si>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</si>
  <si>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</si>
  <si>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</si>
  <si>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</si>
  <si>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</si>
  <si>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</si>
  <si>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</si>
  <si>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</si>
  <si>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</si>
  <si>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</si>
  <si>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</si>
  <si>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</si>
  <si>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</si>
  <si>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</si>
  <si>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</si>
  <si>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</si>
  <si>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</si>
  <si>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</si>
  <si>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</si>
  <si>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</si>
  <si>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</si>
  <si>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</si>
  <si>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</si>
  <si>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</si>
  <si>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</si>
  <si>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</si>
  <si>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</si>
  <si>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</si>
  <si>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</si>
  <si>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</si>
  <si>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</si>
  <si>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</si>
  <si>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</si>
  <si>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</si>
  <si>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</si>
  <si>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</si>
  <si>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</si>
  <si>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</si>
  <si>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</si>
  <si>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</si>
  <si>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</si>
  <si>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</si>
  <si>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</si>
  <si>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</si>
  <si>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</si>
  <si>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</si>
  <si>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</si>
  <si>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</si>
  <si>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</si>
  <si>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</si>
  <si>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</si>
  <si>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</si>
  <si>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</si>
  <si>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</si>
  <si>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</si>
  <si>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</si>
  <si>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</si>
  <si>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</si>
  <si>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</si>
  <si>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</si>
  <si>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</si>
  <si>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</si>
  <si>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</si>
  <si>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</si>
  <si>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</si>
  <si>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</si>
  <si>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</si>
  <si>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</si>
  <si>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</si>
  <si>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</si>
  <si>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</si>
  <si>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</si>
  <si>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</si>
  <si>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</si>
  <si>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</si>
  <si>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</si>
  <si>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</si>
  <si>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</si>
  <si>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</si>
  <si>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</si>
  <si>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</si>
  <si>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</si>
  <si>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</si>
  <si>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</si>
  <si>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</si>
  <si>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</si>
  <si>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</si>
  <si>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</si>
  <si>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</si>
  <si>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</si>
  <si>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</si>
  <si>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</si>
  <si>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</si>
  <si>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</si>
  <si>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</si>
  <si>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</si>
  <si>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</si>
  <si>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</si>
  <si>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</si>
  <si>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</si>
  <si>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</si>
  <si>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</si>
  <si>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</si>
  <si>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</si>
  <si>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</si>
  <si>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</si>
  <si>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</si>
  <si>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</si>
  <si>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</si>
  <si>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</si>
  <si>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</si>
  <si>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</si>
  <si>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</si>
  <si>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</si>
  <si>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</si>
  <si>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</si>
  <si>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</si>
  <si>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</si>
  <si>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</si>
  <si>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</si>
  <si>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</si>
  <si>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</si>
  <si>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</si>
  <si>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</si>
  <si>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</si>
  <si>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</si>
  <si>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</si>
  <si>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</si>
  <si>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</si>
  <si>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</si>
  <si>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</si>
  <si>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</si>
  <si>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</si>
  <si>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</si>
  <si>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</si>
  <si>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</si>
  <si>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</si>
  <si>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</si>
  <si>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</si>
  <si>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</si>
  <si>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</si>
  <si>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</si>
  <si>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</si>
  <si>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</si>
  <si>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</si>
  <si>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</si>
  <si>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</si>
  <si>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</si>
  <si>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</si>
  <si>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</si>
  <si>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</si>
  <si>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</si>
  <si>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</si>
  <si>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</si>
  <si>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</si>
  <si>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</si>
  <si>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</si>
  <si>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</si>
  <si>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</si>
  <si>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</si>
  <si>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</si>
  <si>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</si>
  <si>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</si>
  <si>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</si>
  <si>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</si>
  <si>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</si>
  <si>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</si>
  <si>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</si>
  <si>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</si>
  <si>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</si>
  <si>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</si>
  <si>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</si>
  <si>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</si>
  <si>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</si>
  <si>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</si>
  <si>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</si>
  <si>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</si>
  <si>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</si>
  <si>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</si>
  <si>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</si>
  <si>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</si>
  <si>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</si>
  <si>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</si>
  <si>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</si>
  <si>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</si>
  <si>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</si>
  <si>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</si>
  <si>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</si>
  <si>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</si>
  <si>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</si>
  <si>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</si>
  <si>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</si>
  <si>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</si>
  <si>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</si>
  <si>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</si>
  <si>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</si>
  <si>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</si>
  <si>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</si>
  <si>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</si>
  <si>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</si>
  <si>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</si>
  <si>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</si>
  <si>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</si>
  <si>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</si>
  <si>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</si>
  <si>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</si>
  <si>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</si>
  <si>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</si>
  <si>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</si>
  <si>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</si>
  <si>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</si>
  <si>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</si>
  <si>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</si>
  <si>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</si>
  <si>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</si>
  <si>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</si>
  <si>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</si>
  <si>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</si>
  <si>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</si>
  <si>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</si>
  <si>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</si>
  <si>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</si>
  <si>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</si>
  <si>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</si>
  <si>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</si>
  <si>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</si>
  <si>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</si>
  <si>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</si>
  <si>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</si>
  <si>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</si>
  <si>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</si>
  <si>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</si>
  <si>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</si>
  <si>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</si>
  <si>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</si>
  <si>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</si>
  <si>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</si>
  <si>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</si>
  <si>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</si>
  <si>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</si>
  <si>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</si>
  <si>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</si>
  <si>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</si>
  <si>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</si>
  <si>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</si>
  <si>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</si>
  <si>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</si>
  <si>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</si>
  <si>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</si>
  <si>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</si>
  <si>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</si>
  <si>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</si>
  <si>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</si>
  <si>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</si>
  <si>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</si>
  <si>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</si>
  <si>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</si>
  <si>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</si>
  <si>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</si>
  <si>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</si>
  <si>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</si>
  <si>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</si>
  <si>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</si>
  <si>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</si>
  <si>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</si>
  <si>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</si>
  <si>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</si>
  <si>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</si>
  <si>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</si>
  <si>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</si>
  <si>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</si>
  <si>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</si>
  <si>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</si>
  <si>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</si>
  <si>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</si>
  <si>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</si>
  <si>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</si>
  <si>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</si>
  <si>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</si>
  <si>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</si>
  <si>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</si>
  <si>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</si>
  <si>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</si>
  <si>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</si>
  <si>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</si>
  <si>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</si>
  <si>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</si>
  <si>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</si>
  <si>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</si>
  <si>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</si>
  <si>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</si>
  <si>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</si>
  <si>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</si>
  <si>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</si>
  <si>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</si>
  <si>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</si>
  <si>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</si>
  <si>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</si>
  <si>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</si>
  <si>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</si>
  <si>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</si>
  <si>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</si>
  <si>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</si>
  <si>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</si>
  <si>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</si>
  <si>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</si>
  <si>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</si>
  <si>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</si>
  <si>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</si>
  <si>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</si>
  <si>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</si>
  <si>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</si>
  <si>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</si>
  <si>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</si>
  <si>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</si>
  <si>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</si>
  <si>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</si>
  <si>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</si>
  <si>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</si>
  <si>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</si>
  <si>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</si>
  <si>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</si>
  <si>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</si>
  <si>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</si>
  <si>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</si>
  <si>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</si>
  <si>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</si>
  <si>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</si>
  <si>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</si>
  <si>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</si>
  <si>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</si>
  <si>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</si>
  <si>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</si>
  <si>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</si>
  <si>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</si>
  <si>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</si>
  <si>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</si>
  <si>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</si>
  <si>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</si>
  <si>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</si>
  <si>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</si>
  <si>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</si>
  <si>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</si>
  <si>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</si>
  <si>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</si>
  <si>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</si>
  <si>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</si>
  <si>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</si>
  <si>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</si>
  <si>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</si>
  <si>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</si>
  <si>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</si>
  <si>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</si>
  <si>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</si>
  <si>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</si>
  <si>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</si>
  <si>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</si>
  <si>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</si>
  <si>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</si>
  <si>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</si>
  <si>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</si>
  <si>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</si>
  <si>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</si>
  <si>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</si>
  <si>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</si>
  <si>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</si>
  <si>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</si>
  <si>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</si>
  <si>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</si>
  <si>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</si>
  <si>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</si>
  <si>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</si>
  <si>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</si>
  <si>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</si>
  <si>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</si>
  <si>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</si>
  <si>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</si>
  <si>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</si>
  <si>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</si>
  <si>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</si>
  <si>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</si>
  <si>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</si>
  <si>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</si>
  <si>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</si>
  <si>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</si>
  <si>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</si>
  <si>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</si>
  <si>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</si>
  <si>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</si>
  <si>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</si>
  <si>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</si>
  <si>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</si>
  <si>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</si>
  <si>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</si>
  <si>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</si>
  <si>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</si>
  <si>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</si>
  <si>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</si>
  <si>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</si>
  <si>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</si>
  <si>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</si>
  <si>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</si>
  <si>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</si>
  <si>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</si>
  <si>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</si>
  <si>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</si>
  <si>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</si>
  <si>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</si>
  <si>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</si>
  <si>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</si>
  <si>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</si>
  <si>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</si>
  <si>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</si>
  <si>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</si>
  <si>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</si>
  <si>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</si>
  <si>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</si>
  <si>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</si>
  <si>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</si>
  <si>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</si>
  <si>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</si>
  <si>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</si>
  <si>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</si>
  <si>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</si>
  <si>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</si>
  <si>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</si>
  <si>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</si>
  <si>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</si>
  <si>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</si>
  <si>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</si>
  <si>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</si>
  <si>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</si>
  <si>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</si>
  <si>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</si>
  <si>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</si>
  <si>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</si>
  <si>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</si>
  <si>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</si>
  <si>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</si>
  <si>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</si>
  <si>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</si>
  <si>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</si>
  <si>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</si>
  <si>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</si>
  <si>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</si>
  <si>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</si>
  <si>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</si>
  <si>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</si>
  <si>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</si>
  <si>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</si>
  <si>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</si>
  <si>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</si>
  <si>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</si>
  <si>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</si>
  <si>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</si>
  <si>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</si>
  <si>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</si>
  <si>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</si>
  <si>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</si>
  <si>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</si>
  <si>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</si>
  <si>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</si>
  <si>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</si>
  <si>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</si>
  <si>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</si>
  <si>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</si>
  <si>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</si>
  <si>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</si>
  <si>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</si>
  <si>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</si>
  <si>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</si>
  <si>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</si>
  <si>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</si>
  <si>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</si>
  <si>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</si>
  <si>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</si>
  <si>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</si>
  <si>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</si>
  <si>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</si>
  <si>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</si>
  <si>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</si>
  <si>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</si>
  <si>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</si>
  <si>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</si>
  <si>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</si>
  <si>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</si>
  <si>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</si>
  <si>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</si>
  <si>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</si>
  <si>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</si>
  <si>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</si>
  <si>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</si>
  <si>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</si>
  <si>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</si>
  <si>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</si>
  <si>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</si>
  <si>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</si>
  <si>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</si>
  <si>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</si>
  <si>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</si>
  <si>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</si>
  <si>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</si>
  <si>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</si>
  <si>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</si>
  <si>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</si>
  <si>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</si>
  <si>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</si>
  <si>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</si>
  <si>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</si>
  <si>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</si>
  <si>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</si>
  <si>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</si>
  <si>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</si>
  <si>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</si>
  <si>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</si>
  <si>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</si>
  <si>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</si>
  <si>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</si>
  <si>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</si>
  <si>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</si>
  <si>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</si>
  <si>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</si>
  <si>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</si>
  <si>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</si>
  <si>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</si>
  <si>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</si>
  <si>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</si>
  <si>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</si>
  <si>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</si>
  <si>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</si>
  <si>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</si>
  <si>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</si>
  <si>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</si>
  <si>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</si>
  <si>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</si>
  <si>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</si>
  <si>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</si>
  <si>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</si>
  <si>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</si>
  <si>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</si>
  <si>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</si>
  <si>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</si>
  <si>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</si>
  <si>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</si>
  <si>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</si>
  <si>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</si>
  <si>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</si>
  <si>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</si>
  <si>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</si>
  <si>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</si>
  <si>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</si>
  <si>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</si>
  <si>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</si>
  <si>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</si>
  <si>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</si>
  <si>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</si>
  <si>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</si>
  <si>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</si>
  <si>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</si>
  <si>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</si>
  <si>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</si>
  <si>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</si>
  <si>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</si>
  <si>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</si>
  <si>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</si>
  <si>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</si>
  <si>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</si>
  <si>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</si>
  <si>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</si>
  <si>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</si>
  <si>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</si>
  <si>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</si>
  <si>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</si>
  <si>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</si>
  <si>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</si>
  <si>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</si>
  <si>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</si>
  <si>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</si>
  <si>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</si>
  <si>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</si>
  <si>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</si>
  <si>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</si>
  <si>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</si>
  <si>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</si>
  <si>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</si>
  <si>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</si>
  <si>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</si>
  <si>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</si>
  <si>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</si>
  <si>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</si>
  <si>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</si>
  <si>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</si>
  <si>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</si>
  <si>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</si>
  <si>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</si>
  <si>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</si>
  <si>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</si>
  <si>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</si>
  <si>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</si>
  <si>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</si>
  <si>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</si>
  <si>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</si>
  <si>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</si>
  <si>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</si>
  <si>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</si>
  <si>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</si>
  <si>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</si>
  <si>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</si>
  <si>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</si>
  <si>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</si>
  <si>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</si>
  <si>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</si>
  <si>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</si>
  <si>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</si>
  <si>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</si>
  <si>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</si>
  <si>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</si>
  <si>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</si>
  <si>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</si>
  <si>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</si>
  <si>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</si>
  <si>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</si>
  <si>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</si>
  <si>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</si>
  <si>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</si>
  <si>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</si>
  <si>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</si>
  <si>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</si>
  <si>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</si>
  <si>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</si>
  <si>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</si>
  <si>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</si>
  <si>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</si>
  <si>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</si>
  <si>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</si>
  <si>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</si>
  <si>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</si>
  <si>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</si>
  <si>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</si>
  <si>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</si>
  <si>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</si>
  <si>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</si>
  <si>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</si>
  <si>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</si>
  <si>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</si>
  <si>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</si>
  <si>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</si>
  <si>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</si>
  <si>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</si>
  <si>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</si>
  <si>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</si>
  <si>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</si>
  <si>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</si>
  <si>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</si>
  <si>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</si>
  <si>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</si>
  <si>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</si>
  <si>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</si>
  <si>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</si>
  <si>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</si>
  <si>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</si>
  <si>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</si>
  <si>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</si>
  <si>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</si>
  <si>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</si>
  <si>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</si>
  <si>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</si>
  <si>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</si>
  <si>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</si>
  <si>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</si>
  <si>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</si>
  <si>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</si>
  <si>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</si>
  <si>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</si>
  <si>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</si>
  <si>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</si>
  <si>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</si>
  <si>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</si>
  <si>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</si>
  <si>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</si>
  <si>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</si>
  <si>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</si>
  <si>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</si>
  <si>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</si>
  <si>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</si>
  <si>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</si>
  <si>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</si>
  <si>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</si>
  <si>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</si>
  <si>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</si>
  <si>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</si>
  <si>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</si>
  <si>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</si>
  <si>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</si>
  <si>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</si>
  <si>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</si>
  <si>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</si>
  <si>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</si>
  <si>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</si>
  <si>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</si>
  <si>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</si>
  <si>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</si>
  <si>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</si>
  <si>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</si>
  <si>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</si>
  <si>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</si>
  <si>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</si>
  <si>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</si>
  <si>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</si>
  <si>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</si>
  <si>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</si>
  <si>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</si>
  <si>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</si>
  <si>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</si>
  <si>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</si>
  <si>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</si>
  <si>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</si>
  <si>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</si>
  <si>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</si>
  <si>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</si>
  <si>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</si>
  <si>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</si>
  <si>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</si>
  <si>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</si>
  <si>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</si>
  <si>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</si>
  <si>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</si>
  <si>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</si>
  <si>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</si>
  <si>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</si>
  <si>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</si>
  <si>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</si>
  <si>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</si>
  <si>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</si>
  <si>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</si>
  <si>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</si>
  <si>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</si>
  <si>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</si>
  <si>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</si>
  <si>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</si>
  <si>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</si>
  <si>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</si>
  <si>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</si>
  <si>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</si>
  <si>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</si>
  <si>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</si>
  <si>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</si>
  <si>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</si>
  <si>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</si>
  <si>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</si>
  <si>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</si>
  <si>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</si>
  <si>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</si>
  <si>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</si>
  <si>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</si>
  <si>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</si>
  <si>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</si>
  <si>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</si>
  <si>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</si>
  <si>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</si>
  <si>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</si>
  <si>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</si>
  <si>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</si>
  <si>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</si>
  <si>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</si>
  <si>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</si>
  <si>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</si>
  <si>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</si>
  <si>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</si>
  <si>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</si>
  <si>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</si>
  <si>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</si>
  <si>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</si>
  <si>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</si>
  <si>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</si>
  <si>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</si>
  <si>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</si>
  <si>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</si>
  <si>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</si>
  <si>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</si>
  <si>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</si>
  <si>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</si>
  <si>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</si>
  <si>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</si>
  <si>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</si>
  <si>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</si>
  <si>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</si>
  <si>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</si>
  <si>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</si>
  <si>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</si>
  <si>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</si>
  <si>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</si>
  <si>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</si>
  <si>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</si>
  <si>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</si>
  <si>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</si>
  <si>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</si>
  <si>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</si>
  <si>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</si>
  <si>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</si>
  <si>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</si>
  <si>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</si>
  <si>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</si>
  <si>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</si>
  <si>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</si>
  <si>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</si>
  <si>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</si>
  <si>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</si>
  <si>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</si>
  <si>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</si>
  <si>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</si>
  <si>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</si>
  <si>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</si>
  <si>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</si>
  <si>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</si>
  <si>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</si>
  <si>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</si>
  <si>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</si>
  <si>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</si>
  <si>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</si>
  <si>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</si>
  <si>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</si>
  <si>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</si>
  <si>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</si>
  <si>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</si>
  <si>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</si>
  <si>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</si>
  <si>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</si>
  <si>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</si>
  <si>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</si>
  <si>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</si>
  <si>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</si>
  <si>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</si>
  <si>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</si>
  <si>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</si>
  <si>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</si>
  <si>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</si>
  <si>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</si>
  <si>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</si>
  <si>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</si>
  <si>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</si>
  <si>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</si>
  <si>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</si>
  <si>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</si>
  <si>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</si>
  <si>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</si>
  <si>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</si>
  <si>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</si>
  <si>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</si>
  <si>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</si>
  <si>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</si>
  <si>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</si>
  <si>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</si>
  <si>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</si>
  <si>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</si>
  <si>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</si>
  <si>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</si>
  <si>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</si>
  <si>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</si>
  <si>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</si>
  <si>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</si>
  <si>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</si>
  <si>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</si>
  <si>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</si>
  <si>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</si>
  <si>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</si>
  <si>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</si>
  <si>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</si>
  <si>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</si>
  <si>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</si>
  <si>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</si>
  <si>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</si>
  <si>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</si>
  <si>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</si>
  <si>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</si>
  <si>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</si>
  <si>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</si>
  <si>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</si>
  <si>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</si>
  <si>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</si>
  <si>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</si>
  <si>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</si>
  <si>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</si>
  <si>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</si>
  <si>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</si>
  <si>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</si>
  <si>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</si>
  <si>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</si>
  <si>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</si>
  <si>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</si>
  <si>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</si>
  <si>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</si>
  <si>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</si>
  <si>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</si>
  <si>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</si>
  <si>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</si>
  <si>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</si>
  <si>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</si>
  <si>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</si>
  <si>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</si>
  <si>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</si>
  <si>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</si>
  <si>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</si>
  <si>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</si>
  <si>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</si>
  <si>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</si>
  <si>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</si>
  <si>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</si>
  <si>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</si>
  <si>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</si>
  <si>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</si>
  <si>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</si>
  <si>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</si>
  <si>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</si>
  <si>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</si>
  <si>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</si>
  <si>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</si>
  <si>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</si>
  <si>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</si>
  <si>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</si>
  <si>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</si>
  <si>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</si>
  <si>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</si>
  <si>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</si>
  <si>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</si>
  <si>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</si>
  <si>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</si>
  <si>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</si>
  <si>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</si>
  <si>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</si>
  <si>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</si>
  <si>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</si>
  <si>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</si>
  <si>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</si>
  <si>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</si>
  <si>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</si>
  <si>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</si>
  <si>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</si>
  <si>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</si>
  <si>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</si>
  <si>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</si>
  <si>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</si>
  <si>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</si>
  <si>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</si>
  <si>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</si>
  <si>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</si>
  <si>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</si>
  <si>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</si>
  <si>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</si>
  <si>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</si>
  <si>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</si>
  <si>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</si>
  <si>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</si>
  <si>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</si>
  <si>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</si>
  <si>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</si>
  <si>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</si>
  <si>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</si>
  <si>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</si>
  <si>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</si>
  <si>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</si>
  <si>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</si>
  <si>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</si>
  <si>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</si>
  <si>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</si>
  <si>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</si>
  <si>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</si>
  <si>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</si>
  <si>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</si>
  <si>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</si>
  <si>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</si>
  <si>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</si>
  <si>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</si>
  <si>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</si>
  <si>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</si>
  <si>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</si>
  <si>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</si>
  <si>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</si>
  <si>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</si>
  <si>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</si>
  <si>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</si>
  <si>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</si>
  <si>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</si>
  <si>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</si>
  <si>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</si>
  <si>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</si>
  <si>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</si>
  <si>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</si>
  <si>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</si>
  <si>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</si>
  <si>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</si>
  <si>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</si>
  <si>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</si>
  <si>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</si>
  <si>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</si>
  <si>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</si>
  <si>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</si>
  <si>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</si>
  <si>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</si>
  <si>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</si>
  <si>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</si>
  <si>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</si>
  <si>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</si>
  <si>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</si>
  <si>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</si>
  <si>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</si>
  <si>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</si>
  <si>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</si>
  <si>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</si>
  <si>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</si>
  <si>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</si>
  <si>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</si>
  <si>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</si>
  <si>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</si>
  <si>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</si>
  <si>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</si>
  <si>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</si>
  <si>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</si>
  <si>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</si>
  <si>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</si>
  <si>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</si>
  <si>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</si>
  <si>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</si>
  <si>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</si>
  <si>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</si>
  <si>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</si>
  <si>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</si>
  <si>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</si>
  <si>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</si>
  <si>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</si>
  <si>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</si>
  <si>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</si>
  <si>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</si>
  <si>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</si>
  <si>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</si>
  <si>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</si>
  <si>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</si>
  <si>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</si>
  <si>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</si>
  <si>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</si>
  <si>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</si>
  <si>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</si>
  <si>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</si>
  <si>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</si>
  <si>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</si>
  <si>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</si>
  <si>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</si>
  <si>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</si>
  <si>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</si>
  <si>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</si>
  <si>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</si>
  <si>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</si>
  <si>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</si>
  <si>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</si>
  <si>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</si>
  <si>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</si>
  <si>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</si>
  <si>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</si>
  <si>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</si>
  <si>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</si>
  <si>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</si>
  <si>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</si>
  <si>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</si>
  <si>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</si>
  <si>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</si>
  <si>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</si>
  <si>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</si>
  <si>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</si>
  <si>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</si>
  <si>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</si>
  <si>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</si>
  <si>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</si>
  <si>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</si>
  <si>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</si>
  <si>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</si>
  <si>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</si>
  <si>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</si>
  <si>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</si>
  <si>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</si>
  <si>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</si>
  <si>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</si>
  <si>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</si>
  <si>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</si>
  <si>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</si>
  <si>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</si>
  <si>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</si>
  <si>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</si>
  <si>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</si>
  <si>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</si>
  <si>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</si>
  <si>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</si>
  <si>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</si>
  <si>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</si>
  <si>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</si>
  <si>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</si>
  <si>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</si>
  <si>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</si>
  <si>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</si>
  <si>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</si>
  <si>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</si>
  <si>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</si>
  <si>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</si>
  <si>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</si>
  <si>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</si>
  <si>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</si>
  <si>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</si>
  <si>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</si>
  <si>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</si>
  <si>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</si>
  <si>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</si>
  <si>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</si>
  <si>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</si>
  <si>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</si>
  <si>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</si>
  <si>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</si>
  <si>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</si>
  <si>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</si>
  <si>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</si>
  <si>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</si>
  <si>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</si>
  <si>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</si>
  <si>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</si>
  <si>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</si>
  <si>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</si>
  <si>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</si>
  <si>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</si>
  <si>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</si>
  <si>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</si>
  <si>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</si>
  <si>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</si>
  <si>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</si>
  <si>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</si>
  <si>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</si>
  <si>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</si>
  <si>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</si>
  <si>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</si>
  <si>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</si>
  <si>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</si>
  <si>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</si>
  <si>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</si>
  <si>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</si>
  <si>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</si>
  <si>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</si>
  <si>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</si>
  <si>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</si>
  <si>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</si>
  <si>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</si>
  <si>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</si>
  <si>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</si>
  <si>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</si>
  <si>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</si>
  <si>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</si>
  <si>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</si>
  <si>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</si>
  <si>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</si>
  <si>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</si>
  <si>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</si>
  <si>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</si>
  <si>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</si>
  <si>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</si>
  <si>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</si>
  <si>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</si>
  <si>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</si>
  <si>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</si>
  <si>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</si>
  <si>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</si>
  <si>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</si>
  <si>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</si>
  <si>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</si>
  <si>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</si>
  <si>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</si>
  <si>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</si>
  <si>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</si>
  <si>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</si>
  <si>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</si>
  <si>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</si>
  <si>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</si>
  <si>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</si>
  <si>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</si>
  <si>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</si>
  <si>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</si>
  <si>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</si>
  <si>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</si>
  <si>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</si>
  <si>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</si>
  <si>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</si>
  <si>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</si>
  <si>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</si>
  <si>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</si>
  <si>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</si>
  <si>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</si>
  <si>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</si>
  <si>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</si>
  <si>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</si>
  <si>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</si>
  <si>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</si>
  <si>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</si>
  <si>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</si>
  <si>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</si>
  <si>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</si>
  <si>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</si>
  <si>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</si>
  <si>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</si>
  <si>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</si>
  <si>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</si>
  <si>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</si>
  <si>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</si>
  <si>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</si>
  <si>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</si>
  <si>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</si>
  <si>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</si>
  <si>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</si>
  <si>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</si>
  <si>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</si>
  <si>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</si>
  <si>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</si>
  <si>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</si>
  <si>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</si>
  <si>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</si>
  <si>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</si>
  <si>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</si>
  <si>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</si>
  <si>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</si>
  <si>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</si>
  <si>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</si>
  <si>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</si>
  <si>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</si>
  <si>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</si>
  <si>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</si>
  <si>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</si>
  <si>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</si>
  <si>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</si>
  <si>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</si>
  <si>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</si>
  <si>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</si>
  <si>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</si>
  <si>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</si>
  <si>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</si>
  <si>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</si>
  <si>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</si>
  <si>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</si>
  <si>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</si>
  <si>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</si>
  <si>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</si>
  <si>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</si>
  <si>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</si>
  <si>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</si>
  <si>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</si>
  <si>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</si>
  <si>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</si>
  <si>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</si>
  <si>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</si>
  <si>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</si>
  <si>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</si>
  <si>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</si>
  <si>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</si>
  <si>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</si>
  <si>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</si>
  <si>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</si>
  <si>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</si>
  <si>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</si>
  <si>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</si>
  <si>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</si>
  <si>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</si>
  <si>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</si>
  <si>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</si>
  <si>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</si>
  <si>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</si>
  <si>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</si>
  <si>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</si>
  <si>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</si>
  <si>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</si>
  <si>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</si>
  <si>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</si>
  <si>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</si>
  <si>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</si>
  <si>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</si>
  <si>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</si>
  <si>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</si>
  <si>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</si>
  <si>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</si>
  <si>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</si>
  <si>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</si>
  <si>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</si>
  <si>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</si>
  <si>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</si>
  <si>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</si>
  <si>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</si>
  <si>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</si>
  <si>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</si>
  <si>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</si>
  <si>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</si>
  <si>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</si>
  <si>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</si>
  <si>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</si>
  <si>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</si>
  <si>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</si>
  <si>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</si>
  <si>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</si>
  <si>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</si>
  <si>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</si>
  <si>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</si>
  <si>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</si>
  <si>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</si>
  <si>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</si>
  <si>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</si>
  <si>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</si>
  <si>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</si>
  <si>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</si>
  <si>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</si>
  <si>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</si>
  <si>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</si>
  <si>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</si>
  <si>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</si>
  <si>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</si>
  <si>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</si>
  <si>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</si>
  <si>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</si>
  <si>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</si>
  <si>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</si>
  <si>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</si>
  <si>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</si>
  <si>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</si>
  <si>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</si>
  <si>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</si>
  <si>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</si>
  <si>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</si>
  <si>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</si>
  <si>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</si>
  <si>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</si>
  <si>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</si>
  <si>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</si>
  <si>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</si>
  <si>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</si>
  <si>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</si>
  <si>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</si>
  <si>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</si>
  <si>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</si>
  <si>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</si>
  <si>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</si>
  <si>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</si>
  <si>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</si>
  <si>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</si>
  <si>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</si>
  <si>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</si>
  <si>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</si>
  <si>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</si>
  <si>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</si>
  <si>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</si>
  <si>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</si>
  <si>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</si>
  <si>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</si>
  <si>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</si>
  <si>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</si>
  <si>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</si>
  <si>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</si>
  <si>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</si>
  <si>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</si>
  <si>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</si>
  <si>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</si>
  <si>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</si>
  <si>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</si>
  <si>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</si>
  <si>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</si>
  <si>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</si>
  <si>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</si>
  <si>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</si>
  <si>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</si>
  <si>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</si>
  <si>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</si>
  <si>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</si>
  <si>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</si>
  <si>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</si>
  <si>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</si>
  <si>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</si>
  <si>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</si>
  <si>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</si>
  <si>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</si>
  <si>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</si>
  <si>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</si>
  <si>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</si>
  <si>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</si>
  <si>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</si>
  <si>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</si>
  <si>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</si>
  <si>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</si>
  <si>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</si>
  <si>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</si>
  <si>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</si>
  <si>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</si>
  <si>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</si>
  <si>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</si>
  <si>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</si>
  <si>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</si>
  <si>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</si>
  <si>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</si>
  <si>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</si>
  <si>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</si>
  <si>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</si>
  <si>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</si>
  <si>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</si>
  <si>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</si>
  <si>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</si>
  <si>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</si>
  <si>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</si>
  <si>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</si>
  <si>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</si>
  <si>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</si>
  <si>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</si>
  <si>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</si>
  <si>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</si>
  <si>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</si>
  <si>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</si>
  <si>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</si>
  <si>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</si>
  <si>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</si>
  <si>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</si>
  <si>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</si>
  <si>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</si>
  <si>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</si>
  <si>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</si>
  <si>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</si>
  <si>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</si>
  <si>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</si>
  <si>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</si>
  <si>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</si>
  <si>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</si>
  <si>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</si>
  <si>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</si>
  <si>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</si>
  <si>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</si>
  <si>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</si>
  <si>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</si>
  <si>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</si>
  <si>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</si>
  <si>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</si>
  <si>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</si>
  <si>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</si>
  <si>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</si>
  <si>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</si>
  <si>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</si>
  <si>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</si>
  <si>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</si>
  <si>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</si>
  <si>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</si>
  <si>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</si>
  <si>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</si>
  <si>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</si>
  <si>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</si>
  <si>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</si>
  <si>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</si>
  <si>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</si>
  <si>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</si>
  <si>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</si>
  <si>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</si>
  <si>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</si>
  <si>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</si>
  <si>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</si>
  <si>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</si>
  <si>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</si>
  <si>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</si>
  <si>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</si>
  <si>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</si>
  <si>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</si>
  <si>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</si>
  <si>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</si>
  <si>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</si>
  <si>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</si>
  <si>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</si>
  <si>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</si>
  <si>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</si>
  <si>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</si>
  <si>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</si>
  <si>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</si>
  <si>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</si>
  <si>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</si>
  <si>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</si>
  <si>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</si>
  <si>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</si>
  <si>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</si>
  <si>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</si>
  <si>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</si>
  <si>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</si>
  <si>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</si>
  <si>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</si>
  <si>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</si>
  <si>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</si>
  <si>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</si>
  <si>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</si>
  <si>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</si>
  <si>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</si>
  <si>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</si>
  <si>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</si>
  <si>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</si>
  <si>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</si>
  <si>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</si>
  <si>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</si>
  <si>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</si>
  <si>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</si>
  <si>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</si>
  <si>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</si>
  <si>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</si>
  <si>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</si>
  <si>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</si>
  <si>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</si>
  <si>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</si>
  <si>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</si>
  <si>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</si>
  <si>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</si>
  <si>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</si>
  <si>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</si>
  <si>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</si>
  <si>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</si>
  <si>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</si>
  <si>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</si>
  <si>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</si>
  <si>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</si>
  <si>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</si>
  <si>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</si>
  <si>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</si>
  <si>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</si>
  <si>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</si>
  <si>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</si>
  <si>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</si>
  <si>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</si>
  <si>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</si>
  <si>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</si>
  <si>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</si>
  <si>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</si>
  <si>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</si>
  <si>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</si>
  <si>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</si>
  <si>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</si>
  <si>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</si>
  <si>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</si>
  <si>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</si>
  <si>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</si>
  <si>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</si>
  <si>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</si>
  <si>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</si>
  <si>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</si>
  <si>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</si>
  <si>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</si>
  <si>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</si>
  <si>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</si>
  <si>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</si>
  <si>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</si>
  <si>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</si>
  <si>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</si>
  <si>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</si>
  <si>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</si>
  <si>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</si>
  <si>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</si>
  <si>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</si>
  <si>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</si>
  <si>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</si>
  <si>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</si>
  <si>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</si>
  <si>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</si>
  <si>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</si>
  <si>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</si>
  <si>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</si>
  <si>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</si>
  <si>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</si>
  <si>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</si>
  <si>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</si>
  <si>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</si>
  <si>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</si>
  <si>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</si>
  <si>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</si>
  <si>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</si>
  <si>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</si>
  <si>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</si>
  <si>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</si>
  <si>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</si>
  <si>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</si>
  <si>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</si>
  <si>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</si>
  <si>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</si>
  <si>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</si>
  <si>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</si>
  <si>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</si>
  <si>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</si>
  <si>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</si>
  <si>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</si>
  <si>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</si>
  <si>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</si>
  <si>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</si>
  <si>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</si>
  <si>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</si>
  <si>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</si>
  <si>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</si>
  <si>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</si>
  <si>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</si>
  <si>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</si>
  <si>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</si>
  <si>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</si>
  <si>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</si>
  <si>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</si>
  <si>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</si>
  <si>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</si>
  <si>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</si>
  <si>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</si>
  <si>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</si>
  <si>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</si>
  <si>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</si>
  <si>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</si>
  <si>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</si>
  <si>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</si>
  <si>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</si>
  <si>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</si>
  <si>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</si>
  <si>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</si>
  <si>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</si>
  <si>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</si>
  <si>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</si>
  <si>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</si>
  <si>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</si>
  <si>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</si>
  <si>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</si>
  <si>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</si>
  <si>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</si>
  <si>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</si>
  <si>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</si>
  <si>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</si>
  <si>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</si>
  <si>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</si>
  <si>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</si>
  <si>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</si>
  <si>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</si>
  <si>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</si>
  <si>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</si>
  <si>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</si>
  <si>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</si>
  <si>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</si>
  <si>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</si>
  <si>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</si>
  <si>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</si>
  <si>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</si>
  <si>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</si>
  <si>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</si>
  <si>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</si>
  <si>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</si>
  <si>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</si>
  <si>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</si>
  <si>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</si>
  <si>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</si>
  <si>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</si>
  <si>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</si>
  <si>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</si>
  <si>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</si>
  <si>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</si>
  <si>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</si>
  <si>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</si>
  <si>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</si>
  <si>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</si>
  <si>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</si>
  <si>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</si>
  <si>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</si>
  <si>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</si>
  <si>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</si>
  <si>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</si>
  <si>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</si>
  <si>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</si>
  <si>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</si>
  <si>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</si>
  <si>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</si>
  <si>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</si>
  <si>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</si>
  <si>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</si>
  <si>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</si>
  <si>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</si>
  <si>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</si>
  <si>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</si>
  <si>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</si>
  <si>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</si>
  <si>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</si>
  <si>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</si>
  <si>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</si>
  <si>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</si>
  <si>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</si>
  <si>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</si>
  <si>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</si>
  <si>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</si>
  <si>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</si>
  <si>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</si>
  <si>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</si>
  <si>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</si>
  <si>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</si>
  <si>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</si>
  <si>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</si>
  <si>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</si>
  <si>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</si>
  <si>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</si>
  <si>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</si>
  <si>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</si>
  <si>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</si>
  <si>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</si>
  <si>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</si>
  <si>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</si>
  <si>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</si>
  <si>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</si>
  <si>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</si>
  <si>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</si>
  <si>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</si>
  <si>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</si>
  <si>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</si>
  <si>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</si>
  <si>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</si>
  <si>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</si>
  <si>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</si>
  <si>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</si>
  <si>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</si>
  <si>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</si>
  <si>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</si>
  <si>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</si>
  <si>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</si>
  <si>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</si>
  <si>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</si>
  <si>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</si>
  <si>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</si>
  <si>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</si>
  <si>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</si>
  <si>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</si>
  <si>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</si>
  <si>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</si>
  <si>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</si>
  <si>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</si>
  <si>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</si>
  <si>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</si>
  <si>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</si>
  <si>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</si>
  <si>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</si>
  <si>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</si>
  <si>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</si>
  <si>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</si>
  <si>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</si>
  <si>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</si>
  <si>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</si>
  <si>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</si>
  <si>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</si>
  <si>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</si>
  <si>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</si>
  <si>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</si>
  <si>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</si>
  <si>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</si>
  <si>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</si>
  <si>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</si>
  <si>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</si>
  <si>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</si>
  <si>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</si>
  <si>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</si>
  <si>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</si>
  <si>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</si>
  <si>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</si>
  <si>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</si>
  <si>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</si>
  <si>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</si>
  <si>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</si>
  <si>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</si>
  <si>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</si>
  <si>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</si>
  <si>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</si>
  <si>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</si>
  <si>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</si>
  <si>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</si>
  <si>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</si>
  <si>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</si>
  <si>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</si>
  <si>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</si>
  <si>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</si>
  <si>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</si>
  <si>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</si>
  <si>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</si>
  <si>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</si>
  <si>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</si>
  <si>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</si>
  <si>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</si>
  <si>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</si>
  <si>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</si>
  <si>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</si>
  <si>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</si>
  <si>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</si>
  <si>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</si>
  <si>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</si>
  <si>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</si>
  <si>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</si>
  <si>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</si>
  <si>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</si>
  <si>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</si>
  <si>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</si>
  <si>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</si>
  <si>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</si>
  <si>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</si>
  <si>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</si>
  <si>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</si>
  <si>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</si>
  <si>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</si>
  <si>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</si>
  <si>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</si>
  <si>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</si>
  <si>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</si>
  <si>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</si>
  <si>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</si>
  <si>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</si>
  <si>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</si>
  <si>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</si>
  <si>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</si>
  <si>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</si>
  <si>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</si>
  <si>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</si>
  <si>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</si>
  <si>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</si>
  <si>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</si>
  <si>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</si>
  <si>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</si>
  <si>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</si>
  <si>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</si>
  <si>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</si>
  <si>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</si>
  <si>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</si>
  <si>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</si>
  <si>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</si>
  <si>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</si>
  <si>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</si>
  <si>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</si>
  <si>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</si>
  <si>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</si>
  <si>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</si>
  <si>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</si>
  <si>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</si>
  <si>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</si>
  <si>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</si>
  <si>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</si>
  <si>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</si>
  <si>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</si>
  <si>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</si>
  <si>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</si>
  <si>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</si>
  <si>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</si>
  <si>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</si>
  <si>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</si>
  <si>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</si>
  <si>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</si>
  <si>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</si>
  <si>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</si>
  <si>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</si>
  <si>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</si>
  <si>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</si>
  <si>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</si>
  <si>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</si>
  <si>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</si>
  <si>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</si>
  <si>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</si>
  <si>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</si>
  <si>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</si>
  <si>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</si>
  <si>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</si>
  <si>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</si>
  <si>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</si>
  <si>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</si>
  <si>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</si>
  <si>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</si>
  <si>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</si>
  <si>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</si>
  <si>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</si>
  <si>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</si>
  <si>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</si>
  <si>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</si>
  <si>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</si>
  <si>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</si>
  <si>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</si>
  <si>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</si>
  <si>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</si>
  <si>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</si>
  <si>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</si>
  <si>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</si>
  <si>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</si>
  <si>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</si>
  <si>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</si>
  <si>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</si>
  <si>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</si>
  <si>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</si>
  <si>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</si>
  <si>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</si>
  <si>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</si>
  <si>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</si>
  <si>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</si>
  <si>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</si>
  <si>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</si>
  <si>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</si>
  <si>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</si>
  <si>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</si>
  <si>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</si>
  <si>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</si>
  <si>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</si>
  <si>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</si>
  <si>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</si>
  <si>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</si>
  <si>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</si>
  <si>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</si>
  <si>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</si>
  <si>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</si>
  <si>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</si>
  <si>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</si>
  <si>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</si>
  <si>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</si>
  <si>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</si>
  <si>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</si>
  <si>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</si>
  <si>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</si>
  <si>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</si>
  <si>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</si>
  <si>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</si>
  <si>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</si>
  <si>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</si>
  <si>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</si>
  <si>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</si>
  <si>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</si>
  <si>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</si>
  <si>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</si>
  <si>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</si>
  <si>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</si>
  <si>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</si>
  <si>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</si>
  <si>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</si>
  <si>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</si>
  <si>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</si>
  <si>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</si>
  <si>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</si>
  <si>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</si>
  <si>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</si>
  <si>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</si>
  <si>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</si>
  <si>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</si>
  <si>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</si>
  <si>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</si>
  <si>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</si>
  <si>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</si>
  <si>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</si>
  <si>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</si>
  <si>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</si>
  <si>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</si>
  <si>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</si>
  <si>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</si>
  <si>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</si>
  <si>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</si>
  <si>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</si>
  <si>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</si>
  <si>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</si>
  <si>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</si>
  <si>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</si>
  <si>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</si>
  <si>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</si>
  <si>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</si>
  <si>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</si>
  <si>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</si>
  <si>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</si>
  <si>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</si>
  <si>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</si>
  <si>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</si>
  <si>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</si>
  <si>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</si>
  <si>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</si>
  <si>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</si>
  <si>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</si>
  <si>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</si>
  <si>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</si>
  <si>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</si>
  <si>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</si>
  <si>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</si>
  <si>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</si>
  <si>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</si>
  <si>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</si>
  <si>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</si>
  <si>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</si>
  <si>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</si>
  <si>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</si>
  <si>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</si>
  <si>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</si>
  <si>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</si>
  <si>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</si>
  <si>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</si>
  <si>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</si>
  <si>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</si>
  <si>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</si>
  <si>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</si>
  <si>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</si>
  <si>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</si>
  <si>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</si>
  <si>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</si>
  <si>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</si>
  <si>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</si>
  <si>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</si>
  <si>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</si>
  <si>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</si>
  <si>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</si>
  <si>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</si>
  <si>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</si>
  <si>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</si>
  <si>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</si>
  <si>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</si>
  <si>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</si>
  <si>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</si>
  <si>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</si>
  <si>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</si>
  <si>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</si>
  <si>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</si>
  <si>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</si>
  <si>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</si>
  <si>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</si>
  <si>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</si>
  <si>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</si>
  <si>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</si>
  <si>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</si>
  <si>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</si>
  <si>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</si>
  <si>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</si>
  <si>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</si>
  <si>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</si>
  <si>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</si>
  <si>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</si>
  <si>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</si>
  <si>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</si>
  <si>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</si>
  <si>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</si>
  <si>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</si>
  <si>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</si>
  <si>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</si>
  <si>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</si>
  <si>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</si>
  <si>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</si>
  <si>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</si>
  <si>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</si>
  <si>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</si>
  <si>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</si>
  <si>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</si>
  <si>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</si>
  <si>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</si>
  <si>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</si>
  <si>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</si>
  <si>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</si>
  <si>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</si>
  <si>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</si>
  <si>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</si>
  <si>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</si>
  <si>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</si>
  <si>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</si>
  <si>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</si>
  <si>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</si>
  <si>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</si>
  <si>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</si>
  <si>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</si>
  <si>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</si>
  <si>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</si>
  <si>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</si>
  <si>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</si>
  <si>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</si>
  <si>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</si>
  <si>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</si>
  <si>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</si>
  <si>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</si>
  <si>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</si>
  <si>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</si>
  <si>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</si>
  <si>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</si>
  <si>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</si>
  <si>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</si>
  <si>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</si>
  <si>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</si>
  <si>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</si>
  <si>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</si>
  <si>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</si>
  <si>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</si>
  <si>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</si>
  <si>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</si>
  <si>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</si>
  <si>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</si>
  <si>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</si>
  <si>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</si>
  <si>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</si>
  <si>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</si>
  <si>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</si>
  <si>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</si>
  <si>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</si>
  <si>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</si>
  <si>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</si>
  <si>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</si>
  <si>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</si>
  <si>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</si>
  <si>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</si>
  <si>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</si>
  <si>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</si>
  <si>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</si>
  <si>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</si>
  <si>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</si>
  <si>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</si>
  <si>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</si>
  <si>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</si>
  <si>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</si>
  <si>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</si>
  <si>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</si>
  <si>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</si>
  <si>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</si>
  <si>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</si>
  <si>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</si>
  <si>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</si>
  <si>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</si>
  <si>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</si>
  <si>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</si>
  <si>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</si>
  <si>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</si>
  <si>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</si>
  <si>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</si>
  <si>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</si>
  <si>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</si>
  <si>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</si>
  <si>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</si>
  <si>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</si>
  <si>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</si>
  <si>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</si>
  <si>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</si>
  <si>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</si>
  <si>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</si>
  <si>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</si>
  <si>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</si>
  <si>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</si>
  <si>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</si>
  <si>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</si>
  <si>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</si>
  <si>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</si>
  <si>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</si>
  <si>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</si>
  <si>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</si>
  <si>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</si>
  <si>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</si>
  <si>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</si>
  <si>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</si>
  <si>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</si>
  <si>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</si>
  <si>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</si>
  <si>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</si>
  <si>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</si>
  <si>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</si>
  <si>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</si>
  <si>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</si>
  <si>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</si>
  <si>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</si>
  <si>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</si>
  <si>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</si>
  <si>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</si>
  <si>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</si>
  <si>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</si>
  <si>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</si>
  <si>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</si>
  <si>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</si>
  <si>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</si>
  <si>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</si>
  <si>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</si>
  <si>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</si>
  <si>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</si>
  <si>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</si>
  <si>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</si>
  <si>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</si>
  <si>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</si>
  <si>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</si>
  <si>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</si>
  <si>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</si>
  <si>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</si>
  <si>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</si>
  <si>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</si>
  <si>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</si>
  <si>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</si>
  <si>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</si>
  <si>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</si>
  <si>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</si>
  <si>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</si>
  <si>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</si>
  <si>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</si>
  <si>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</si>
  <si>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</si>
  <si>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</si>
  <si>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</si>
  <si>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</si>
  <si>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</si>
  <si>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</si>
  <si>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</si>
  <si>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</si>
  <si>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</si>
  <si>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</si>
  <si>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</si>
  <si>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</si>
  <si>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</si>
  <si>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</si>
  <si>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</si>
  <si>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</si>
  <si>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</si>
  <si>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</si>
  <si>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</si>
  <si>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</si>
  <si>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</si>
  <si>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</si>
  <si>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</si>
  <si>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</si>
  <si>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</si>
  <si>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</si>
  <si>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</si>
  <si>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</si>
  <si>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</si>
  <si>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</si>
  <si>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</si>
  <si>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</si>
  <si>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</si>
  <si>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</si>
  <si>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</si>
  <si>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</si>
  <si>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</si>
  <si>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</si>
  <si>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</si>
  <si>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</si>
  <si>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</si>
  <si>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</si>
  <si>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</si>
  <si>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</si>
  <si>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</si>
  <si>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</si>
  <si>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</si>
  <si>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</si>
  <si>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</si>
  <si>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</si>
  <si>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</si>
  <si>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</si>
  <si>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</si>
  <si>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</si>
  <si>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</si>
  <si>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</si>
  <si>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</si>
  <si>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</si>
  <si>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</si>
  <si>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</si>
  <si>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</si>
  <si>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</si>
  <si>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</si>
  <si>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</si>
  <si>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</si>
  <si>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</si>
  <si>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</si>
  <si>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</si>
  <si>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</si>
  <si>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</si>
  <si>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</si>
  <si>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</si>
  <si>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</si>
  <si>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</si>
  <si>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</si>
  <si>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</si>
  <si>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</si>
  <si>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</si>
  <si>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</si>
  <si>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</si>
  <si>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</si>
  <si>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</si>
  <si>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</si>
  <si>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</si>
  <si>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</si>
  <si>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</si>
  <si>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</si>
  <si>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</si>
  <si>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</si>
  <si>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</si>
  <si>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</si>
  <si>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</si>
  <si>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</si>
  <si>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</si>
  <si>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</si>
  <si>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</si>
  <si>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</si>
  <si>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</si>
  <si>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</si>
  <si>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</si>
  <si>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</si>
  <si>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</si>
  <si>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</si>
  <si>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</si>
  <si>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</si>
  <si>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</si>
  <si>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</si>
  <si>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</si>
  <si>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</si>
  <si>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</si>
  <si>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</si>
  <si>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</si>
  <si>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</si>
  <si>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</si>
  <si>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</si>
  <si>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</si>
  <si>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</si>
  <si>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</si>
  <si>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</si>
  <si>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</si>
  <si>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</si>
  <si>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</si>
  <si>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</si>
  <si>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</si>
  <si>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</si>
  <si>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</si>
  <si>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</si>
  <si>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</si>
  <si>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</si>
  <si>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</si>
  <si>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</si>
  <si>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</si>
  <si>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</si>
  <si>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</si>
  <si>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</si>
  <si>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</si>
  <si>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</si>
  <si>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</si>
  <si>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</si>
  <si>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</si>
  <si>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</si>
  <si>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</si>
  <si>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</si>
  <si>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</si>
  <si>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</si>
  <si>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</si>
  <si>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</si>
  <si>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</si>
  <si>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</si>
  <si>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</si>
  <si>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</si>
  <si>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</si>
  <si>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</si>
  <si>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</si>
  <si>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</si>
  <si>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</si>
  <si>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</si>
  <si>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</si>
  <si>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</si>
  <si>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</si>
  <si>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</si>
  <si>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</si>
  <si>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</si>
  <si>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</si>
  <si>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</si>
  <si>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</si>
  <si>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</si>
  <si>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</si>
  <si>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</si>
  <si>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</si>
  <si>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</si>
  <si>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</si>
  <si>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</si>
  <si>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</si>
  <si>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</si>
  <si>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</si>
  <si>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</si>
  <si>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</si>
  <si>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</si>
  <si>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</si>
  <si>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</si>
  <si>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</si>
  <si>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</si>
  <si>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</si>
  <si>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</si>
  <si>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</si>
  <si>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</si>
  <si>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</si>
  <si>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</si>
  <si>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</si>
  <si>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</si>
  <si>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</si>
  <si>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</si>
  <si>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</si>
  <si>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</si>
  <si>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</si>
  <si>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</si>
  <si>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</si>
  <si>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</si>
  <si>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</si>
  <si>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</si>
  <si>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</si>
  <si>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</si>
  <si>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</si>
  <si>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</si>
  <si>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</si>
  <si>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</si>
  <si>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</si>
  <si>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</si>
  <si>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</si>
  <si>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</si>
  <si>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</si>
  <si>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</si>
  <si>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</si>
  <si>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</si>
  <si>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</si>
  <si>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</si>
  <si>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</si>
  <si>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</si>
  <si>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</si>
  <si>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</si>
  <si>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</si>
  <si>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</si>
  <si>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</si>
  <si>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</si>
  <si>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</si>
  <si>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</si>
  <si>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</si>
  <si>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</si>
  <si>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</si>
  <si>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</si>
  <si>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</si>
  <si>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</si>
  <si>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</si>
  <si>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</si>
  <si>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</si>
  <si>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</si>
  <si>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</si>
  <si>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</si>
  <si>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</si>
  <si>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</si>
  <si>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</si>
  <si>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</si>
  <si>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</si>
  <si>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</si>
  <si>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</si>
  <si>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</si>
  <si>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</si>
  <si>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</si>
  <si>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</si>
  <si>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</si>
  <si>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</si>
  <si>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</si>
  <si>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</si>
  <si>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</si>
  <si>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</si>
  <si>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</si>
  <si>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</si>
  <si>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</si>
  <si>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</si>
  <si>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</si>
  <si>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</si>
  <si>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</si>
  <si>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</si>
  <si>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</si>
  <si>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</si>
  <si>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</si>
  <si>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</si>
  <si>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</si>
  <si>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</si>
  <si>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</si>
  <si>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</si>
  <si>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</si>
  <si>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</si>
  <si>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</si>
  <si>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</si>
  <si>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</si>
  <si>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</si>
  <si>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</si>
  <si>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</si>
  <si>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</si>
  <si>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</si>
  <si>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</si>
  <si>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</si>
  <si>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</si>
  <si>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</si>
  <si>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</si>
  <si>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</si>
  <si>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</si>
  <si>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</si>
  <si>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</si>
  <si>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</si>
  <si>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</si>
  <si>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</si>
  <si>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</si>
  <si>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</si>
  <si>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</si>
  <si>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</si>
  <si>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</si>
  <si>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</si>
  <si>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</si>
  <si>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</si>
  <si>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</si>
  <si>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</si>
  <si>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</si>
  <si>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</si>
  <si>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</si>
  <si>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</si>
  <si>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</si>
  <si>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</si>
  <si>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</si>
  <si>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</si>
  <si>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</si>
  <si>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</si>
  <si>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</si>
  <si>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</si>
  <si>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</si>
  <si>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</si>
  <si>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</si>
  <si>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</si>
  <si>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</si>
  <si>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</si>
  <si>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</si>
  <si>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</si>
  <si>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</si>
  <si>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</si>
  <si>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</si>
  <si>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</si>
  <si>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</si>
  <si>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</si>
  <si>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</si>
  <si>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</si>
  <si>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</si>
  <si>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</si>
  <si>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</si>
  <si>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</si>
  <si>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</si>
  <si>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</si>
  <si>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</si>
  <si>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</si>
  <si>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</si>
  <si>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</si>
  <si>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</si>
  <si>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</si>
  <si>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</si>
  <si>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</si>
  <si>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</si>
  <si>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</si>
  <si>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</si>
  <si>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</si>
  <si>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</si>
  <si>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</si>
  <si>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</si>
  <si>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</si>
  <si>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</si>
  <si>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</si>
  <si>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</si>
  <si>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</si>
  <si>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</si>
  <si>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</si>
  <si>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</si>
  <si>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</si>
  <si>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</si>
  <si>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</si>
  <si>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</si>
  <si>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</si>
  <si>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</si>
  <si>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</si>
  <si>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</si>
  <si>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</si>
  <si>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</si>
  <si>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</si>
  <si>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</si>
  <si>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</si>
  <si>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</si>
  <si>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</si>
  <si>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</si>
  <si>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</si>
  <si>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</si>
  <si>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</si>
  <si>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</si>
  <si>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</si>
  <si>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</si>
  <si>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</si>
  <si>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</si>
  <si>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</si>
  <si>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</si>
  <si>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</si>
  <si>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</si>
  <si>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</si>
  <si>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</si>
  <si>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</si>
  <si>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</si>
  <si>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</si>
  <si>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</si>
  <si>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</si>
  <si>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</si>
  <si>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</si>
  <si>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</si>
  <si>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</si>
  <si>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</si>
  <si>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</si>
  <si>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</si>
  <si>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</si>
  <si>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</si>
  <si>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</si>
  <si>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</si>
  <si>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</si>
  <si>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</si>
  <si>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</si>
  <si>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</si>
  <si>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</si>
  <si>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</si>
  <si>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</si>
  <si>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</si>
  <si>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</si>
  <si>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</si>
  <si>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</si>
  <si>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</si>
  <si>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</si>
  <si>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</si>
  <si>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</si>
  <si>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</si>
  <si>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</si>
  <si>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</si>
  <si>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</si>
  <si>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</si>
  <si>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</si>
  <si>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</si>
  <si>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</si>
  <si>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</si>
  <si>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</si>
  <si>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</si>
  <si>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</si>
  <si>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</si>
  <si>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</si>
  <si>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</si>
  <si>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</si>
  <si>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</si>
  <si>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</si>
  <si>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</si>
  <si>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</si>
  <si>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</si>
  <si>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</si>
  <si>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</si>
  <si>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</si>
  <si>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</si>
  <si>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</si>
  <si>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</si>
  <si>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</si>
  <si>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</si>
  <si>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</si>
  <si>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</si>
  <si>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</si>
  <si>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</si>
  <si>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</si>
  <si>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</si>
  <si>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</si>
  <si>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</si>
  <si>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</si>
  <si>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</si>
  <si>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</si>
  <si>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</si>
  <si>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</si>
  <si>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</si>
  <si>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</si>
  <si>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</si>
  <si>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</si>
  <si>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</si>
  <si>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</si>
  <si>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</si>
  <si>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</si>
  <si>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</si>
  <si>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</si>
  <si>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</si>
  <si>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</si>
  <si>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</si>
  <si>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</si>
  <si>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</si>
  <si>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</si>
  <si>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</si>
  <si>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</si>
  <si>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</si>
  <si>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</si>
  <si>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</si>
  <si>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</si>
  <si>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</si>
  <si>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</si>
  <si>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</si>
  <si>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</si>
  <si>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</si>
  <si>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</si>
  <si>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</si>
  <si>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</si>
  <si>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</si>
  <si>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</si>
  <si>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</si>
  <si>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</si>
  <si>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</si>
  <si>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</si>
  <si>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</si>
  <si>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</si>
  <si>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</si>
  <si>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</si>
  <si>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</si>
  <si>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</si>
  <si>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</si>
  <si>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</si>
  <si>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</si>
  <si>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</si>
  <si>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</si>
  <si>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</si>
  <si>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</si>
  <si>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</si>
  <si>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</si>
  <si>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</si>
  <si>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</si>
  <si>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</si>
  <si>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</si>
  <si>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</si>
  <si>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</si>
  <si>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</si>
  <si>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</si>
  <si>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</si>
  <si>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</si>
  <si>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</si>
  <si>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</si>
  <si>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</si>
  <si>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</si>
  <si>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</si>
  <si>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</si>
  <si>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</si>
  <si>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</si>
  <si>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</si>
  <si>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</si>
  <si>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</si>
  <si>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</si>
  <si>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</si>
  <si>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</si>
  <si>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</si>
  <si>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</si>
  <si>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</si>
  <si>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</si>
  <si>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</si>
  <si>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</si>
  <si>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</si>
  <si>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</si>
  <si>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</si>
  <si>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</si>
  <si>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</si>
  <si>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</si>
  <si>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</si>
  <si>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</si>
  <si>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</si>
  <si>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</si>
  <si>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</si>
  <si>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</si>
  <si>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</si>
  <si>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</si>
  <si>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</si>
  <si>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</si>
  <si>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</si>
  <si>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</si>
  <si>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</si>
  <si>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</si>
  <si>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</si>
  <si>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</si>
  <si>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</si>
  <si>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</si>
  <si>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</si>
  <si>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</si>
  <si>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</si>
  <si>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</si>
  <si>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</si>
  <si>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</si>
  <si>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</si>
  <si>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</si>
  <si>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</si>
  <si>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</si>
  <si>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</si>
  <si>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</si>
  <si>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</si>
  <si>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</si>
  <si>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</si>
  <si>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</si>
  <si>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</si>
  <si>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</si>
  <si>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</si>
  <si>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</si>
  <si>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</si>
  <si>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</si>
  <si>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</si>
  <si>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</si>
  <si>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</si>
  <si>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</si>
  <si>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</si>
  <si>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</si>
  <si>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</si>
  <si>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</si>
  <si>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</si>
  <si>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</si>
  <si>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</si>
  <si>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</si>
  <si>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</si>
  <si>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</si>
  <si>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</si>
  <si>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</si>
  <si>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</si>
  <si>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</si>
  <si>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</si>
  <si>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</si>
  <si>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</si>
  <si>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</si>
  <si>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</si>
  <si>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</si>
  <si>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</si>
  <si>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</si>
  <si>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</si>
  <si>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</si>
  <si>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</si>
  <si>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</si>
  <si>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</si>
  <si>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</si>
  <si>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</si>
  <si>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</si>
  <si>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</si>
  <si>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</si>
  <si>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</si>
  <si>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</si>
  <si>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</si>
  <si>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</si>
  <si>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</si>
  <si>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</si>
  <si>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</si>
  <si>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</si>
  <si>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</si>
  <si>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</si>
  <si>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</si>
  <si>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</si>
  <si>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</si>
  <si>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</si>
  <si>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</si>
  <si>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</si>
  <si>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</si>
  <si>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</si>
  <si>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</si>
  <si>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</si>
  <si>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</si>
  <si>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</si>
  <si>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</si>
  <si>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</si>
  <si>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</si>
  <si>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</si>
  <si>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</si>
  <si>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</si>
  <si>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</si>
  <si>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</si>
  <si>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</si>
  <si>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</si>
  <si>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</si>
  <si>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</si>
  <si>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</si>
  <si>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</si>
  <si>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</si>
  <si>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</si>
  <si>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</si>
  <si>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</si>
  <si>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</si>
  <si>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</si>
  <si>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</si>
  <si>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</si>
  <si>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</si>
  <si>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</si>
  <si>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</si>
  <si>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</si>
  <si>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</si>
  <si>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</si>
  <si>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</si>
  <si>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</si>
  <si>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</si>
  <si>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</si>
  <si>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</si>
  <si>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</si>
  <si>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</si>
  <si>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</si>
  <si>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</si>
  <si>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</si>
  <si>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</si>
  <si>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</si>
  <si>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</si>
  <si>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</si>
  <si>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</si>
  <si>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</si>
  <si>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</si>
  <si>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</si>
  <si>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</si>
  <si>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</si>
  <si>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</si>
  <si>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</si>
  <si>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</si>
  <si>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</si>
  <si>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</si>
  <si>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</si>
  <si>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</si>
  <si>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</si>
  <si>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</si>
  <si>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</si>
  <si>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</si>
  <si>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</si>
  <si>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</si>
  <si>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</si>
  <si>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</si>
  <si>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</si>
  <si>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</si>
  <si>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</si>
  <si>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</si>
  <si>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</si>
  <si>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</si>
  <si>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</si>
  <si>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</si>
  <si>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</si>
  <si>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</si>
  <si>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</si>
  <si>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</si>
  <si>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</si>
  <si>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</si>
  <si>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</si>
  <si>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</si>
  <si>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</si>
  <si>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</si>
  <si>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</si>
  <si>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</si>
  <si>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</si>
  <si>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</si>
  <si>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</si>
  <si>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</si>
  <si>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</si>
  <si>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</si>
  <si>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</si>
  <si>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</si>
  <si>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</si>
  <si>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</si>
  <si>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</si>
  <si>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</si>
  <si>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</si>
  <si>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</si>
  <si>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</si>
  <si>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</si>
  <si>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</si>
  <si>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</si>
  <si>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</si>
  <si>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</si>
  <si>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</si>
  <si>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</si>
  <si>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</si>
  <si>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</si>
  <si>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</si>
  <si>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</si>
  <si>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</si>
  <si>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</si>
  <si>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</si>
  <si>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</si>
  <si>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</si>
  <si>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</si>
  <si>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</si>
  <si>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</si>
  <si>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</si>
  <si>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</si>
  <si>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</si>
  <si>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</si>
  <si>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</si>
  <si>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</si>
  <si>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</si>
  <si>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</si>
  <si>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</si>
  <si>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</si>
  <si>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</si>
  <si>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</si>
  <si>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</si>
  <si>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</si>
  <si>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</si>
  <si>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</si>
  <si>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</si>
  <si>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</si>
  <si>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</si>
  <si>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</si>
  <si>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</si>
  <si>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</si>
  <si>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</si>
  <si>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</si>
  <si>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</si>
  <si>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</si>
  <si>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</si>
  <si>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</si>
  <si>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</si>
  <si>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</si>
  <si>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</si>
  <si>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</si>
  <si>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</si>
  <si>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</si>
  <si>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</si>
  <si>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</si>
  <si>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</si>
  <si>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</si>
  <si>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</si>
  <si>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</si>
  <si>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</si>
  <si>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</si>
  <si>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</si>
  <si>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</si>
  <si>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</si>
  <si>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</si>
  <si>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</si>
  <si>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</si>
  <si>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</si>
  <si>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</si>
  <si>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</si>
  <si>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</si>
  <si>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</si>
  <si>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</si>
  <si>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</si>
  <si>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</si>
  <si>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</si>
  <si>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</si>
  <si>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</si>
  <si>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</si>
  <si>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</si>
  <si>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</si>
  <si>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</si>
  <si>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</si>
  <si>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</si>
  <si>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</si>
  <si>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</si>
  <si>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</si>
  <si>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</si>
  <si>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</si>
  <si>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</si>
  <si>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</si>
  <si>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</si>
  <si>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</si>
  <si>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</si>
  <si>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</si>
  <si>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</si>
  <si>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</si>
  <si>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</si>
  <si>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</si>
  <si>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</si>
  <si>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</si>
  <si>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</si>
  <si>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</si>
  <si>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</si>
  <si>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</si>
  <si>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</si>
  <si>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</si>
  <si>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</si>
  <si>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</si>
  <si>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</si>
  <si>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</si>
  <si>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</si>
  <si>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</si>
  <si>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</si>
  <si>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</si>
  <si>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</si>
  <si>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</si>
  <si>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</si>
  <si>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</si>
  <si>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</si>
  <si>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</si>
  <si>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</si>
  <si>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</si>
  <si>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</si>
  <si>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</si>
  <si>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</si>
  <si>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</si>
  <si>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</si>
  <si>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</si>
  <si>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</si>
  <si>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</si>
  <si>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</si>
  <si>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</si>
  <si>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</si>
  <si>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</si>
  <si>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</si>
  <si>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</si>
  <si>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</si>
  <si>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</si>
  <si>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</si>
  <si>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</si>
  <si>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</si>
  <si>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</si>
  <si>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</si>
  <si>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</si>
  <si>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</si>
  <si>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</si>
  <si>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</si>
  <si>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</si>
  <si>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</si>
  <si>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</si>
  <si>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</si>
  <si>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</si>
  <si>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</si>
  <si>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</si>
  <si>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</si>
  <si>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</si>
  <si>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</si>
  <si>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</si>
  <si>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</si>
  <si>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</si>
  <si>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</si>
  <si>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</si>
  <si>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</si>
  <si>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</si>
  <si>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</si>
  <si>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</si>
  <si>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</si>
  <si>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</si>
  <si>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</si>
  <si>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</si>
  <si>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</si>
  <si>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</si>
  <si>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</si>
  <si>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</si>
  <si>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</si>
  <si>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</si>
  <si>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</si>
  <si>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</si>
  <si>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</si>
  <si>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</si>
  <si>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</si>
  <si>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</si>
  <si>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</si>
  <si>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</si>
  <si>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</si>
  <si>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</si>
  <si>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</si>
  <si>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</si>
  <si>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</si>
  <si>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</si>
  <si>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</si>
  <si>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</si>
  <si>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</si>
  <si>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</si>
  <si>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</si>
  <si>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</si>
  <si>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</si>
  <si>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</si>
  <si>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</si>
  <si>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</si>
  <si>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</si>
  <si>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</si>
  <si>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</si>
  <si>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</si>
  <si>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</si>
  <si>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</si>
  <si>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</si>
  <si>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</si>
  <si>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</si>
  <si>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</si>
  <si>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</si>
  <si>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</si>
  <si>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</si>
  <si>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</si>
  <si>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</si>
  <si>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</si>
  <si>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</si>
  <si>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</si>
  <si>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</si>
  <si>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</si>
  <si>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</si>
  <si>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</si>
  <si>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</si>
  <si>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</si>
  <si>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</si>
  <si>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</si>
  <si>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</si>
  <si>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</si>
  <si>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</si>
  <si>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</si>
  <si>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</si>
  <si>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</si>
  <si>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</si>
  <si>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</si>
  <si>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</si>
  <si>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</si>
  <si>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</si>
  <si>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</si>
  <si>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</si>
  <si>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</si>
  <si>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</si>
  <si>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</si>
  <si>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</si>
  <si>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</si>
  <si>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</si>
  <si>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</si>
  <si>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</si>
  <si>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</si>
  <si>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</si>
  <si>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</si>
  <si>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</si>
  <si>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</si>
  <si>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</si>
  <si>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</si>
  <si>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</si>
  <si>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</si>
  <si>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</si>
  <si>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</si>
  <si>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</si>
  <si>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</si>
  <si>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</si>
  <si>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</si>
  <si>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</si>
  <si>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</si>
  <si>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</si>
  <si>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</si>
  <si>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</si>
  <si>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</si>
  <si>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</si>
  <si>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</si>
  <si>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</si>
  <si>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</si>
  <si>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</si>
  <si>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</si>
  <si>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</si>
  <si>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</si>
  <si>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</si>
  <si>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</si>
  <si>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</si>
  <si>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</si>
  <si>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</si>
  <si>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</si>
  <si>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</si>
  <si>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</si>
  <si>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</si>
  <si>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</si>
  <si>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</si>
  <si>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</si>
  <si>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</si>
  <si>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</si>
  <si>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</si>
  <si>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</si>
  <si>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</si>
  <si>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</si>
  <si>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</si>
  <si>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</si>
  <si>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</si>
  <si>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</si>
  <si>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</si>
  <si>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</si>
  <si>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</si>
  <si>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</si>
  <si>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</si>
  <si>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</si>
  <si>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</si>
  <si>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</si>
  <si>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</si>
  <si>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</si>
  <si>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</si>
  <si>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</si>
  <si>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</si>
  <si>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</si>
  <si>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</si>
  <si>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</si>
  <si>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</si>
  <si>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</si>
  <si>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</si>
  <si>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</si>
  <si>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</si>
  <si>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</si>
  <si>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</si>
  <si>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</si>
  <si>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</si>
  <si>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</si>
  <si>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</si>
  <si>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</si>
  <si>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</si>
  <si>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</si>
  <si>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</si>
  <si>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</si>
  <si>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</si>
  <si>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</si>
  <si>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</si>
  <si>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</si>
  <si>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</si>
  <si>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</si>
  <si>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</si>
  <si>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</si>
  <si>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</si>
  <si>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</si>
  <si>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</si>
  <si>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</si>
  <si>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</si>
  <si>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</si>
  <si>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</si>
  <si>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</si>
  <si>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</si>
  <si>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</si>
  <si>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</si>
  <si>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</si>
  <si>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</si>
  <si>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</si>
  <si>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</si>
  <si>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</si>
  <si>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</si>
  <si>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</si>
  <si>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</si>
  <si>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</si>
  <si>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</si>
  <si>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</si>
  <si>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</si>
  <si>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</si>
  <si>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</si>
  <si>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</si>
  <si>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</si>
  <si>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</si>
  <si>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</si>
  <si>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</si>
  <si>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</si>
  <si>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</si>
  <si>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</si>
  <si>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</si>
  <si>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</si>
  <si>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</si>
  <si>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</si>
  <si>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</si>
  <si>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</si>
  <si>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</si>
  <si>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</si>
  <si>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</si>
  <si>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</si>
  <si>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</si>
  <si>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</si>
  <si>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</si>
  <si>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</si>
  <si>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</si>
  <si>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</si>
  <si>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</si>
  <si>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</si>
  <si>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</si>
  <si>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</si>
  <si>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</si>
  <si>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</si>
  <si>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</si>
  <si>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</si>
  <si>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</si>
  <si>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</si>
  <si>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</si>
  <si>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</si>
  <si>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</si>
  <si>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</si>
  <si>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</si>
  <si>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</si>
  <si>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</si>
  <si>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</si>
  <si>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</si>
  <si>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</si>
  <si>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</si>
  <si>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</si>
  <si>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</si>
  <si>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</si>
  <si>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</si>
  <si>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</si>
  <si>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</si>
  <si>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</si>
  <si>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</si>
  <si>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</si>
  <si>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</si>
  <si>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</si>
  <si>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</si>
  <si>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</si>
  <si>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</si>
  <si>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</si>
  <si>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</si>
  <si>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</si>
  <si>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</si>
  <si>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</si>
  <si>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</si>
  <si>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</si>
  <si>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</si>
  <si>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</si>
  <si>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</si>
  <si>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</si>
  <si>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</si>
  <si>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</si>
  <si>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</si>
  <si>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</si>
  <si>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</si>
  <si>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</si>
  <si>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</si>
  <si>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</si>
  <si>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</si>
  <si>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</si>
  <si>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</si>
  <si>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</si>
  <si>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</si>
  <si>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</si>
  <si>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</si>
  <si>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</si>
  <si>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</si>
  <si>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</si>
  <si>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</si>
  <si>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</si>
  <si>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</si>
  <si>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</si>
  <si>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</si>
  <si>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</si>
  <si>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</si>
  <si>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</si>
  <si>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</si>
  <si>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</si>
  <si>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</si>
  <si>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</si>
  <si>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</si>
  <si>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</si>
  <si>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</si>
  <si>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</si>
  <si>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</si>
  <si>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</si>
  <si>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</si>
  <si>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</si>
  <si>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</si>
  <si>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</si>
  <si>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</si>
  <si>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</si>
  <si>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</si>
  <si>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</si>
  <si>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</si>
  <si>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</si>
  <si>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</si>
  <si>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</si>
  <si>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</si>
  <si>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</si>
  <si>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</si>
  <si>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</si>
  <si>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</si>
  <si>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</si>
  <si>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</si>
  <si>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</si>
  <si>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</si>
  <si>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</si>
  <si>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</si>
  <si>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</si>
  <si>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</si>
  <si>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</si>
  <si>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</si>
  <si>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</si>
  <si>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</si>
  <si>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</si>
  <si>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</si>
  <si>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</si>
  <si>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</si>
  <si>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</si>
  <si>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</si>
  <si>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</si>
  <si>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</si>
  <si>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</si>
  <si>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</si>
  <si>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</si>
  <si>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</si>
  <si>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</si>
  <si>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</si>
  <si>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</si>
  <si>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</si>
  <si>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</si>
  <si>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</si>
  <si>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</si>
  <si>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</si>
  <si>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</si>
  <si>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</si>
  <si>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</si>
  <si>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</si>
  <si>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</si>
  <si>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</si>
  <si>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</si>
  <si>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</si>
  <si>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</si>
  <si>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</si>
  <si>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</si>
  <si>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</si>
  <si>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</si>
  <si>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</si>
  <si>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</si>
  <si>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</si>
  <si>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</si>
  <si>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</si>
  <si>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</si>
  <si>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</si>
  <si>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</si>
  <si>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</si>
  <si>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</si>
  <si>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</si>
  <si>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</si>
  <si>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</si>
  <si>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</si>
  <si>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</si>
  <si>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</si>
  <si>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</si>
  <si>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</si>
  <si>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</si>
  <si>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</si>
  <si>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</si>
  <si>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</si>
  <si>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</si>
  <si>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</si>
  <si>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</si>
  <si>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</si>
  <si>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</si>
  <si>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</si>
  <si>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</si>
  <si>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</si>
  <si>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</si>
  <si>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</si>
  <si>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</si>
  <si>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</si>
  <si>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</si>
  <si>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</si>
  <si>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</si>
  <si>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</si>
  <si>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</si>
  <si>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</si>
  <si>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</si>
  <si>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</si>
  <si>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</si>
  <si>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</si>
  <si>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</si>
  <si>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</si>
  <si>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</si>
  <si>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</si>
  <si>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</si>
  <si>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</si>
  <si>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</si>
  <si>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</si>
  <si>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</si>
  <si>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</si>
  <si>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</si>
  <si>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</si>
  <si>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</si>
  <si>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</si>
  <si>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</si>
  <si>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</si>
  <si>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</si>
  <si>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</si>
  <si>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</si>
  <si>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</si>
  <si>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</si>
  <si>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</si>
  <si>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</si>
  <si>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</si>
  <si>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</si>
  <si>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</si>
  <si>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</si>
  <si>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</si>
  <si>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</si>
  <si>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</si>
  <si>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</si>
  <si>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</si>
  <si>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</si>
  <si>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</si>
  <si>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</si>
  <si>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</si>
  <si>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</si>
  <si>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</si>
  <si>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</si>
  <si>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</si>
  <si>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</si>
  <si>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</si>
  <si>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</si>
  <si>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</si>
  <si>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</si>
  <si>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</si>
  <si>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</si>
  <si>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</si>
  <si>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</si>
  <si>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</si>
  <si>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</si>
  <si>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</si>
  <si>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</si>
  <si>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</si>
  <si>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</si>
  <si>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</si>
  <si>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</si>
  <si>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</si>
  <si>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</si>
  <si>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</si>
  <si>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</si>
  <si>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</si>
  <si>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</si>
  <si>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</si>
  <si>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</si>
  <si>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</si>
  <si>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</si>
  <si>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</si>
  <si>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</si>
  <si>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</si>
  <si>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</si>
  <si>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</si>
  <si>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</si>
  <si>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</si>
  <si>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</si>
  <si>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</si>
  <si>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</si>
  <si>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</si>
  <si>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</si>
  <si>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</si>
  <si>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</si>
  <si>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</si>
  <si>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</si>
  <si>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</si>
  <si>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</si>
  <si>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</si>
  <si>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</si>
  <si>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</si>
  <si>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</si>
  <si>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</si>
  <si>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</si>
  <si>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</si>
  <si>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</si>
  <si>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</si>
  <si>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</si>
  <si>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</si>
  <si>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</si>
  <si>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</si>
  <si>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</si>
  <si>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</si>
  <si>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</si>
  <si>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</si>
  <si>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</si>
  <si>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</si>
  <si>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</si>
  <si>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</si>
  <si>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</si>
  <si>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</si>
  <si>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</si>
  <si>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</si>
  <si>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</si>
  <si>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</si>
  <si>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</si>
  <si>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</si>
  <si>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</si>
  <si>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</si>
  <si>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</si>
  <si>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</si>
  <si>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</si>
  <si>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</si>
  <si>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</si>
  <si>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</si>
  <si>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</si>
  <si>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</si>
  <si>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</si>
  <si>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</si>
  <si>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</si>
  <si>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</si>
  <si>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</si>
  <si>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</si>
  <si>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</si>
  <si>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</si>
  <si>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</si>
  <si>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</si>
  <si>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</si>
  <si>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</si>
  <si>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</si>
  <si>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</si>
  <si>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</si>
  <si>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</si>
  <si>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</si>
  <si>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</si>
  <si>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</si>
  <si>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</si>
  <si>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</si>
  <si>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</si>
  <si>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</si>
  <si>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</si>
  <si>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</si>
  <si>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</si>
  <si>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</si>
  <si>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</si>
  <si>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</si>
  <si>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</si>
  <si>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</si>
  <si>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</si>
  <si>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</si>
  <si>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</si>
  <si>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</si>
  <si>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</si>
  <si>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</si>
  <si>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</si>
  <si>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</si>
  <si>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</si>
  <si>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</si>
  <si>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</si>
  <si>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</si>
  <si>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</si>
  <si>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</si>
  <si>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</si>
  <si>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</si>
  <si>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</si>
  <si>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</si>
  <si>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</si>
  <si>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</si>
  <si>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</si>
  <si>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</si>
  <si>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</si>
  <si>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</si>
  <si>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</si>
  <si>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</si>
  <si>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</si>
  <si>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</si>
  <si>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</si>
  <si>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</si>
  <si>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</si>
  <si>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</si>
  <si>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</si>
  <si>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</si>
  <si>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</si>
  <si>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</si>
  <si>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</si>
  <si>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</si>
  <si>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</si>
  <si>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</si>
  <si>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</si>
  <si>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</si>
  <si>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</si>
  <si>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</si>
  <si>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</si>
  <si>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</si>
  <si>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</si>
  <si>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</si>
  <si>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</si>
  <si>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</si>
  <si>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</si>
  <si>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</si>
  <si>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</si>
  <si>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</si>
  <si>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</si>
  <si>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</si>
  <si>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</si>
  <si>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</si>
  <si>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</si>
  <si>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</si>
  <si>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</si>
  <si>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</si>
  <si>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</si>
  <si>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</si>
  <si>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</si>
  <si>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</si>
  <si>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</si>
  <si>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</si>
  <si>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</si>
  <si>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</si>
  <si>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</si>
  <si>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</si>
  <si>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</si>
  <si>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</si>
  <si>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</si>
  <si>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</si>
  <si>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</si>
  <si>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</si>
  <si>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</si>
  <si>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</si>
  <si>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</si>
  <si>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</si>
  <si>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</si>
  <si>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</si>
  <si>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</si>
  <si>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</si>
  <si>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</si>
  <si>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</si>
  <si>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</si>
  <si>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</si>
  <si>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</si>
  <si>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</si>
  <si>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</si>
  <si>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</si>
  <si>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</si>
  <si>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</si>
  <si>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</si>
  <si>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</si>
  <si>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</si>
  <si>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</si>
  <si>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</si>
  <si>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</si>
  <si>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</si>
  <si>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</si>
  <si>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</si>
  <si>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</si>
  <si>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</si>
  <si>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</si>
  <si>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</si>
  <si>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</si>
  <si>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</si>
  <si>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</si>
  <si>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</si>
  <si>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</si>
  <si>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</si>
  <si>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</si>
  <si>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</si>
  <si>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</si>
  <si>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</si>
  <si>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</si>
  <si>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</si>
  <si>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</si>
  <si>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</si>
  <si>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</si>
  <si>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</si>
  <si>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</si>
  <si>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</si>
  <si>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</si>
  <si>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</si>
  <si>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</si>
  <si>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</si>
  <si>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</si>
  <si>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</si>
  <si>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</si>
  <si>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</si>
  <si>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</si>
  <si>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</si>
  <si>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</si>
  <si>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</si>
  <si>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</si>
  <si>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</si>
  <si>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</si>
  <si>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</si>
  <si>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</si>
  <si>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</si>
  <si>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</si>
  <si>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</si>
  <si>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</si>
  <si>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</si>
  <si>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</si>
  <si>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</si>
  <si>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</si>
  <si>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</si>
  <si>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</si>
  <si>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</si>
  <si>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</si>
  <si>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</si>
  <si>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</si>
  <si>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</si>
  <si>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</si>
  <si>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</si>
  <si>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</si>
  <si>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</si>
  <si>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</si>
  <si>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</si>
  <si>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</si>
  <si>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</si>
  <si>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</si>
  <si>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</si>
  <si>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</si>
  <si>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</si>
  <si>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</si>
  <si>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</si>
  <si>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</si>
  <si>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</si>
  <si>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</si>
  <si>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</si>
  <si>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</si>
  <si>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</si>
  <si>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</si>
  <si>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</si>
  <si>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</si>
  <si>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</si>
  <si>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</si>
  <si>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</si>
  <si>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</si>
  <si>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</si>
  <si>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</si>
  <si>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</si>
  <si>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</si>
  <si>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</si>
  <si>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</si>
  <si>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</si>
  <si>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</si>
  <si>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</si>
  <si>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</si>
  <si>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</si>
  <si>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</si>
  <si>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</si>
  <si>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</si>
  <si>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</si>
  <si>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</si>
  <si>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</si>
  <si>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</si>
  <si>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</si>
  <si>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</si>
  <si>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</si>
  <si>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</si>
  <si>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</si>
  <si>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</si>
  <si>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</si>
  <si>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</si>
  <si>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</si>
  <si>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</si>
  <si>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</si>
  <si>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</si>
  <si>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</si>
  <si>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</si>
  <si>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</si>
  <si>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</si>
  <si>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</si>
  <si>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</si>
  <si>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</si>
  <si>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</si>
  <si>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</si>
  <si>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</si>
  <si>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</si>
  <si>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</si>
  <si>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</si>
  <si>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</si>
  <si>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</si>
  <si>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</si>
  <si>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</si>
  <si>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</si>
  <si>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</si>
  <si>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</si>
  <si>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</si>
  <si>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</si>
  <si>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</si>
  <si>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</si>
  <si>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</si>
  <si>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</si>
  <si>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</si>
  <si>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</si>
  <si>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</si>
  <si>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</si>
  <si>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</si>
  <si>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</si>
  <si>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</si>
  <si>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</si>
  <si>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</si>
  <si>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</si>
  <si>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</si>
  <si>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</si>
  <si>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</si>
  <si>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</si>
  <si>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</si>
  <si>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</si>
  <si>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</si>
  <si>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</si>
  <si>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</si>
  <si>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</si>
  <si>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</si>
  <si>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</si>
  <si>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</si>
  <si>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</si>
  <si>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</si>
  <si>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</si>
  <si>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</si>
  <si>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</si>
  <si>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</si>
  <si>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</si>
  <si>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</si>
  <si>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</si>
  <si>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</si>
  <si>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</si>
  <si>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</si>
  <si>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</si>
  <si>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</si>
  <si>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</si>
  <si>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</si>
  <si>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</si>
  <si>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</si>
  <si>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</si>
  <si>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</si>
  <si>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</si>
  <si>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</si>
  <si>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</si>
  <si>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</si>
  <si>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</si>
  <si>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</si>
  <si>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</si>
  <si>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</si>
  <si>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</si>
  <si>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</si>
  <si>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</si>
  <si>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</si>
  <si>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</si>
  <si>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</si>
  <si>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</si>
  <si>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</si>
  <si>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</si>
  <si>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</si>
  <si>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</si>
  <si>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</si>
  <si>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</si>
  <si>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</si>
  <si>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</si>
  <si>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</si>
  <si>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</si>
  <si>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</si>
  <si>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</si>
  <si>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</si>
  <si>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</si>
  <si>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</si>
  <si>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</si>
  <si>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</si>
  <si>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</si>
  <si>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</si>
  <si>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</si>
  <si>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</si>
  <si>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</si>
  <si>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</si>
  <si>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</si>
  <si>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</si>
  <si>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</si>
  <si>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</si>
  <si>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</si>
  <si>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</si>
  <si>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</si>
  <si>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</si>
  <si>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</si>
  <si>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</si>
  <si>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</si>
  <si>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</si>
  <si>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</si>
  <si>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</si>
  <si>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</si>
  <si>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</si>
  <si>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</si>
  <si>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</si>
  <si>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</si>
  <si>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</si>
  <si>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</si>
  <si>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</si>
  <si>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</si>
  <si>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</si>
  <si>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</si>
  <si>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</si>
  <si>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</si>
  <si>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</si>
  <si>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</si>
  <si>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</si>
  <si>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</si>
  <si>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</si>
  <si>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</si>
  <si>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</si>
  <si>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</si>
  <si>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</si>
  <si>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</si>
  <si>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</si>
  <si>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</si>
  <si>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</si>
  <si>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</si>
  <si>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</si>
  <si>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</si>
  <si>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</si>
  <si>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</si>
  <si>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</si>
  <si>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</si>
  <si>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</si>
  <si>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</si>
  <si>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</si>
  <si>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</si>
  <si>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</si>
  <si>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</si>
  <si>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</si>
  <si>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</si>
  <si>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</si>
  <si>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</si>
  <si>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</si>
  <si>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</si>
  <si>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</si>
  <si>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</si>
  <si>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</si>
  <si>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</si>
  <si>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</si>
  <si>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</si>
  <si>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</si>
  <si>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</si>
  <si>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</si>
  <si>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</si>
  <si>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</si>
  <si>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</si>
  <si>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</si>
  <si>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</si>
  <si>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</si>
  <si>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</si>
  <si>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</si>
  <si>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</si>
  <si>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</si>
  <si>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</si>
  <si>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</si>
  <si>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</si>
  <si>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</si>
  <si>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</si>
  <si>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</si>
  <si>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</si>
  <si>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</si>
  <si>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</si>
  <si>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</si>
  <si>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</si>
  <si>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</si>
  <si>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</si>
  <si>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</si>
  <si>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</si>
  <si>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</si>
  <si>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</si>
  <si>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</si>
  <si>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</si>
  <si>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</si>
  <si>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</si>
  <si>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</si>
  <si>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</si>
  <si>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</si>
  <si>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</si>
  <si>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</si>
  <si>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</si>
  <si>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</si>
  <si>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</si>
  <si>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</si>
  <si>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</si>
  <si>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</si>
  <si>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</si>
  <si>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</si>
  <si>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</si>
  <si>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</si>
  <si>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</si>
  <si>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</si>
  <si>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</si>
  <si>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</si>
  <si>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</si>
  <si>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</si>
  <si>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</si>
  <si>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</si>
  <si>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</si>
  <si>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</si>
  <si>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</si>
  <si>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</si>
  <si>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</si>
  <si>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</si>
  <si>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</si>
  <si>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</si>
  <si>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</si>
  <si>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</si>
  <si>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</si>
  <si>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</si>
  <si>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</si>
  <si>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</si>
  <si>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</si>
  <si>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</si>
  <si>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</si>
  <si>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</si>
  <si>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</si>
  <si>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</si>
  <si>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</si>
  <si>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</si>
  <si>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</si>
  <si>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</si>
  <si>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</si>
  <si>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</si>
  <si>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</si>
  <si>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</si>
  <si>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</si>
  <si>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</si>
  <si>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</si>
  <si>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</si>
  <si>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</si>
  <si>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</si>
  <si>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</si>
  <si>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</si>
  <si>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</si>
  <si>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</si>
  <si>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</si>
  <si>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</si>
  <si>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</si>
  <si>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</si>
  <si>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</si>
  <si>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</si>
  <si>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</si>
  <si>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</si>
  <si>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</si>
  <si>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</si>
  <si>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</si>
  <si>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</si>
  <si>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</si>
  <si>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</si>
  <si>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</si>
  <si>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</si>
  <si>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</si>
  <si>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</si>
  <si>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</si>
  <si>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</si>
  <si>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</si>
  <si>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</si>
  <si>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</si>
  <si>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</si>
  <si>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</si>
  <si>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</si>
  <si>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</si>
  <si>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</si>
  <si>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</si>
  <si>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</si>
  <si>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</si>
  <si>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</si>
  <si>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</si>
  <si>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</si>
  <si>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</si>
  <si>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</si>
  <si>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</si>
  <si>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</si>
  <si>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</si>
  <si>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</si>
  <si>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</si>
  <si>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</si>
  <si>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</si>
  <si>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</si>
  <si>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</si>
  <si>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</si>
  <si>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</si>
  <si>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</si>
  <si>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</si>
  <si>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</si>
  <si>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</si>
  <si>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</si>
  <si>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</si>
  <si>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</si>
  <si>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</si>
  <si>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</si>
  <si>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</si>
  <si>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</si>
  <si>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</si>
  <si>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</si>
  <si>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</si>
  <si>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</si>
  <si>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</si>
  <si>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</si>
  <si>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</si>
  <si>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</si>
  <si>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</si>
  <si>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</si>
  <si>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</si>
  <si>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</si>
  <si>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</si>
  <si>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</si>
  <si>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</si>
  <si>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</si>
  <si>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</si>
  <si>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</si>
  <si>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</si>
  <si>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</si>
  <si>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</si>
  <si>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</si>
  <si>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</si>
  <si>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</si>
  <si>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</si>
  <si>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</si>
  <si>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</si>
  <si>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</si>
  <si>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</si>
  <si>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</si>
  <si>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</si>
  <si>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</si>
  <si>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</si>
  <si>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</si>
  <si>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</si>
  <si>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</si>
  <si>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</si>
  <si>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</si>
  <si>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</si>
  <si>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</si>
  <si>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</si>
  <si>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</si>
  <si>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</si>
  <si>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</si>
  <si>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</si>
  <si>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</si>
  <si>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</si>
  <si>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</si>
  <si>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</si>
  <si>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</si>
  <si>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</si>
  <si>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</si>
  <si>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</si>
  <si>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</si>
  <si>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</si>
  <si>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</si>
  <si>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</si>
  <si>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</si>
  <si>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</si>
  <si>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</si>
  <si>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</si>
  <si>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</si>
  <si>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</si>
  <si>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</si>
  <si>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</si>
  <si>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</si>
  <si>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</si>
  <si>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</si>
  <si>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</si>
  <si>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</si>
  <si>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</si>
  <si>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</si>
  <si>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</si>
  <si>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</si>
  <si>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</si>
  <si>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</si>
  <si>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</si>
  <si>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</si>
  <si>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</si>
  <si>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</si>
  <si>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</si>
  <si>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</si>
  <si>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</si>
  <si>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</si>
  <si>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</si>
  <si>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</si>
  <si>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</si>
  <si>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</si>
  <si>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</si>
  <si>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</si>
  <si>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</si>
  <si>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</si>
  <si>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</si>
  <si>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</si>
  <si>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</si>
  <si>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</si>
  <si>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</si>
  <si>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</si>
  <si>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</si>
  <si>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</si>
  <si>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</si>
  <si>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</si>
  <si>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</si>
  <si>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</si>
  <si>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</si>
  <si>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</si>
  <si>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</si>
  <si>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</si>
  <si>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</si>
  <si>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</si>
  <si>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</si>
  <si>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</si>
  <si>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</si>
  <si>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</si>
  <si>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</si>
  <si>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</si>
  <si>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</si>
  <si>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</si>
  <si>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</si>
  <si>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</si>
  <si>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</si>
  <si>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</si>
  <si>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</si>
  <si>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</si>
  <si>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</si>
  <si>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</si>
  <si>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</si>
  <si>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</si>
  <si>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</si>
  <si>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</si>
  <si>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</si>
  <si>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</si>
  <si>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</si>
  <si>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</si>
  <si>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</si>
  <si>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</si>
  <si>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</si>
  <si>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</si>
  <si>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</si>
  <si>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</si>
  <si>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</si>
  <si>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</si>
  <si>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</si>
  <si>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</si>
  <si>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</si>
  <si>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</si>
  <si>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</si>
  <si>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</si>
  <si>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</si>
  <si>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</si>
  <si>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</si>
  <si>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</si>
  <si>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</si>
  <si>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</si>
  <si>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</si>
  <si>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</si>
  <si>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</si>
  <si>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</si>
  <si>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</si>
  <si>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</si>
  <si>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</si>
  <si>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</si>
  <si>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</si>
  <si>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</si>
  <si>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</si>
  <si>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</si>
  <si>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</si>
  <si>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</si>
  <si>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</si>
  <si>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</si>
  <si>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</si>
  <si>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</si>
  <si>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</si>
  <si>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</si>
  <si>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</si>
  <si>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</si>
  <si>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</si>
  <si>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</si>
  <si>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</si>
  <si>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</si>
  <si>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</si>
  <si>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</si>
  <si>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</si>
  <si>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</si>
  <si>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</si>
  <si>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</si>
  <si>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</si>
  <si>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</si>
  <si>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</si>
  <si>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</si>
  <si>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</si>
  <si>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</si>
  <si>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</si>
  <si>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</si>
  <si>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</si>
  <si>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</si>
  <si>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</si>
  <si>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</si>
  <si>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</si>
  <si>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</si>
  <si>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</si>
  <si>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</si>
  <si>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</si>
  <si>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</si>
  <si>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</si>
  <si>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</si>
  <si>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</si>
  <si>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</si>
  <si>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</si>
  <si>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</si>
  <si>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</si>
  <si>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</si>
  <si>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</si>
  <si>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</si>
  <si>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</si>
  <si>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</si>
  <si>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</si>
  <si>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</si>
  <si>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</si>
  <si>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</si>
  <si>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</si>
  <si>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</si>
  <si>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</si>
  <si>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</si>
  <si>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</si>
  <si>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</si>
  <si>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</si>
  <si>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</si>
  <si>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</si>
  <si>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</si>
  <si>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</si>
  <si>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</si>
  <si>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</si>
  <si>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</si>
  <si>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</si>
  <si>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</si>
  <si>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</si>
  <si>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</si>
  <si>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</si>
  <si>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</si>
  <si>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</si>
  <si>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</si>
  <si>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</si>
  <si>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</si>
  <si>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</si>
  <si>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</si>
  <si>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</si>
  <si>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</si>
  <si>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</si>
  <si>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</si>
  <si>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</si>
  <si>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</si>
  <si>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</si>
  <si>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</si>
  <si>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</si>
  <si>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</si>
  <si>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</si>
  <si>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</si>
  <si>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</si>
  <si>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</si>
  <si>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</si>
  <si>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</si>
  <si>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</si>
  <si>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</si>
  <si>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</si>
  <si>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</si>
  <si>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</si>
  <si>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</si>
  <si>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</si>
  <si>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</si>
  <si>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</si>
  <si>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</si>
  <si>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</si>
  <si>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</si>
  <si>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</si>
  <si>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</si>
  <si>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</si>
  <si>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</si>
  <si>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</si>
  <si>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</si>
  <si>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</si>
  <si>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</si>
  <si>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</si>
  <si>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</si>
  <si>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</si>
  <si>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</si>
  <si>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</si>
  <si>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</si>
  <si>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</si>
  <si>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</si>
  <si>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</si>
  <si>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</si>
  <si>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</si>
  <si>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</si>
  <si>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</si>
  <si>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</si>
  <si>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</si>
  <si>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</si>
  <si>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</si>
  <si>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</si>
  <si>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</si>
  <si>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</si>
  <si>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</si>
  <si>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</si>
  <si>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</si>
  <si>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</si>
  <si>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</si>
  <si>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</si>
  <si>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</si>
  <si>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</si>
  <si>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</si>
  <si>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</si>
  <si>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</si>
  <si>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</si>
  <si>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</si>
  <si>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</si>
  <si>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</si>
  <si>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</si>
  <si>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</si>
  <si>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</si>
  <si>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</si>
  <si>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</si>
  <si>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</si>
  <si>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</si>
  <si>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</si>
  <si>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</si>
  <si>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</si>
  <si>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</si>
  <si>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</si>
  <si>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</si>
  <si>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</si>
  <si>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</si>
  <si>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</si>
  <si>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</si>
  <si>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</si>
  <si>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</si>
  <si>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</si>
  <si>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</si>
  <si>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</si>
  <si>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</si>
  <si>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</si>
  <si>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</si>
  <si>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</si>
  <si>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</si>
  <si>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</si>
  <si>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</si>
  <si>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</si>
  <si>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</si>
  <si>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</si>
  <si>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</si>
  <si>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</si>
  <si>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</si>
  <si>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</si>
  <si>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</si>
  <si>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</si>
  <si>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</si>
  <si>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</si>
  <si>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</si>
  <si>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</si>
  <si>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</si>
  <si>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</si>
  <si>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</si>
  <si>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</si>
  <si>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</si>
  <si>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</si>
  <si>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</si>
  <si>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</si>
  <si>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</si>
  <si>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</si>
  <si>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</si>
  <si>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</si>
  <si>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</si>
  <si>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</si>
  <si>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</si>
  <si>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</si>
  <si>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</si>
  <si>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</si>
  <si>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</si>
  <si>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</si>
  <si>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</si>
  <si>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</si>
  <si>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</si>
  <si>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</si>
  <si>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</si>
  <si>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</si>
  <si>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</si>
  <si>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</si>
  <si>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</si>
  <si>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</si>
  <si>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</si>
  <si>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</si>
  <si>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</si>
  <si>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</si>
  <si>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</si>
  <si>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</si>
  <si>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</si>
  <si>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</si>
  <si>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</si>
  <si>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</si>
  <si>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</si>
  <si>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</si>
  <si>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</si>
  <si>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</si>
  <si>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</si>
  <si>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</si>
  <si>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</si>
  <si>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</si>
  <si>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</si>
  <si>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</si>
  <si>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</si>
  <si>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</si>
  <si>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</si>
  <si>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</si>
  <si>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</si>
  <si>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</si>
  <si>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</si>
  <si>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</si>
  <si>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</si>
  <si>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</si>
  <si>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</si>
  <si>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</si>
  <si>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</si>
  <si>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</si>
  <si>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</si>
  <si>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</si>
  <si>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</si>
  <si>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</si>
  <si>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</si>
  <si>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</si>
  <si>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</si>
  <si>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</si>
  <si>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</si>
  <si>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</si>
  <si>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</si>
  <si>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</si>
  <si>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</si>
  <si>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</si>
  <si>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</si>
  <si>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</si>
  <si>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</si>
  <si>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</si>
  <si>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</si>
  <si>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</si>
  <si>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</si>
  <si>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</si>
  <si>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</si>
  <si>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</si>
  <si>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</si>
  <si>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</si>
  <si>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</si>
  <si>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</si>
  <si>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</si>
  <si>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</si>
  <si>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</si>
  <si>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</si>
  <si>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</si>
  <si>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</si>
  <si>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</si>
  <si>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</si>
  <si>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</si>
  <si>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</si>
  <si>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</si>
  <si>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</si>
  <si>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</si>
  <si>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</si>
  <si>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</si>
  <si>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</si>
  <si>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</si>
  <si>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</si>
  <si>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</si>
  <si>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</si>
  <si>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</si>
  <si>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</si>
  <si>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</si>
  <si>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</si>
  <si>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</si>
  <si>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</si>
  <si>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</si>
  <si>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</si>
  <si>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</si>
  <si>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</si>
  <si>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</si>
  <si>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</si>
  <si>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</si>
  <si>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</si>
  <si>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</si>
  <si>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</si>
  <si>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</si>
  <si>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</si>
  <si>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</si>
  <si>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</si>
  <si>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</si>
  <si>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</si>
  <si>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</si>
  <si>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</si>
  <si>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</si>
  <si>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</si>
  <si>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</si>
  <si>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</si>
  <si>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</si>
  <si>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</si>
  <si>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</si>
  <si>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</si>
  <si>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</si>
  <si>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</si>
  <si>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</si>
  <si>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</si>
  <si>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</si>
  <si>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</si>
  <si>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</si>
  <si>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</si>
  <si>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</si>
  <si>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</si>
  <si>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</si>
  <si>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</si>
  <si>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</si>
  <si>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</si>
  <si>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</si>
  <si>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</si>
  <si>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</si>
  <si>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</si>
  <si>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</si>
  <si>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</si>
  <si>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</si>
  <si>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</si>
  <si>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</si>
  <si>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</si>
  <si>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</si>
  <si>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</si>
  <si>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</si>
  <si>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</si>
  <si>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</si>
  <si>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</si>
  <si>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</si>
  <si>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</si>
  <si>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</si>
  <si>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</si>
  <si>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</si>
  <si>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</si>
  <si>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</si>
  <si>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</si>
  <si>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</si>
  <si>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</si>
  <si>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</si>
  <si>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</si>
  <si>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</si>
  <si>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</si>
  <si>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</si>
  <si>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</si>
  <si>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</si>
  <si>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</si>
  <si>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</si>
  <si>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</si>
  <si>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</si>
  <si>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</si>
  <si>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</si>
  <si>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</si>
  <si>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</si>
  <si>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</si>
  <si>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</si>
  <si>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</si>
  <si>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</si>
  <si>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</si>
  <si>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</si>
  <si>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</si>
  <si>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</si>
  <si>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</si>
  <si>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</si>
  <si>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</si>
  <si>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</si>
  <si>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</si>
  <si>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</si>
  <si>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</si>
  <si>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</si>
  <si>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</si>
  <si>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</si>
  <si>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</si>
  <si>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</si>
  <si>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</si>
  <si>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</si>
  <si>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</si>
  <si>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</si>
  <si>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</si>
  <si>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</si>
  <si>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</si>
  <si>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</si>
  <si>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</si>
  <si>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</si>
  <si>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</si>
  <si>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</si>
  <si>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</si>
  <si>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</si>
  <si>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</si>
  <si>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</si>
  <si>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</si>
  <si>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</si>
  <si>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</si>
  <si>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</si>
  <si>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</si>
  <si>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</si>
  <si>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</si>
  <si>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</si>
  <si>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</si>
  <si>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</si>
  <si>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</si>
  <si>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</si>
  <si>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</si>
  <si>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</si>
  <si>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</si>
  <si>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</si>
  <si>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</si>
  <si>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</si>
  <si>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</si>
  <si>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</si>
  <si>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</si>
  <si>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</si>
  <si>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</si>
  <si>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</si>
  <si>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</si>
  <si>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</si>
  <si>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</si>
  <si>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</si>
  <si>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</si>
  <si>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</si>
  <si>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</si>
  <si>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</si>
  <si>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</si>
  <si>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</si>
  <si>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</si>
  <si>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</si>
  <si>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</si>
  <si>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</si>
  <si>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</si>
  <si>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</si>
  <si>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</si>
  <si>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</si>
  <si>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</si>
  <si>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</si>
  <si>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</si>
  <si>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</si>
  <si>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</si>
  <si>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</si>
  <si>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</si>
  <si>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</si>
  <si>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</si>
  <si>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</si>
  <si>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</si>
  <si>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</si>
  <si>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</si>
  <si>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</si>
  <si>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</si>
  <si>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</si>
  <si>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</si>
  <si>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</si>
  <si>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</si>
  <si>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</si>
  <si>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</si>
  <si>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</si>
  <si>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</si>
  <si>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</si>
  <si>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</si>
  <si>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</si>
  <si>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</si>
  <si>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</si>
  <si>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</si>
  <si>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</si>
  <si>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</si>
  <si>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</si>
  <si>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</si>
  <si>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</si>
  <si>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</si>
  <si>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</si>
  <si>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</si>
  <si>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</si>
  <si>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</si>
  <si>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</si>
  <si>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</si>
  <si>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</si>
  <si>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</si>
  <si>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</si>
  <si>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</si>
  <si>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</si>
  <si>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</si>
  <si>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</si>
  <si>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</si>
  <si>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</si>
  <si>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</si>
  <si>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</si>
  <si>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</si>
  <si>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</si>
  <si>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</si>
  <si>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</si>
  <si>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</si>
  <si>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</si>
  <si>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</si>
  <si>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</si>
  <si>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</si>
  <si>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</si>
  <si>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</si>
  <si>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</si>
  <si>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</si>
  <si>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</si>
  <si>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</si>
  <si>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</si>
  <si>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</si>
  <si>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</si>
  <si>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</si>
  <si>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</si>
  <si>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</si>
  <si>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</si>
  <si>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</si>
  <si>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</si>
  <si>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</si>
  <si>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</si>
  <si>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</si>
  <si>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</si>
  <si>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</si>
  <si>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</si>
  <si>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</si>
  <si>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</si>
  <si>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</si>
  <si>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</si>
  <si>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</si>
  <si>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</si>
  <si>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</si>
  <si>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</si>
  <si>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</si>
  <si>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</si>
  <si>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</si>
  <si>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</si>
  <si>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</si>
  <si>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</si>
  <si>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</si>
  <si>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</si>
  <si>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</si>
  <si>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</si>
  <si>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</si>
  <si>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</si>
  <si>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</si>
  <si>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</si>
  <si>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</si>
  <si>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</si>
  <si>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</si>
  <si>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</si>
  <si>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</si>
  <si>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</si>
  <si>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</si>
  <si>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</si>
  <si>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</si>
  <si>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</si>
  <si>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</si>
  <si>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</si>
  <si>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</si>
  <si>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</si>
  <si>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</si>
  <si>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</si>
  <si>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</si>
  <si>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</si>
  <si>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</si>
  <si>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</si>
  <si>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</si>
  <si>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</si>
  <si>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</si>
  <si>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</si>
  <si>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</si>
  <si>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</si>
  <si>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</si>
  <si>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</si>
  <si>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</si>
  <si>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</si>
  <si>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</si>
  <si>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</si>
  <si>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</si>
  <si>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</si>
  <si>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</si>
  <si>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</si>
  <si>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</si>
  <si>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</si>
  <si>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</si>
  <si>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</si>
  <si>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</si>
  <si>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</si>
  <si>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</si>
  <si>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</si>
  <si>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</si>
  <si>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</si>
  <si>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</si>
  <si>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</si>
  <si>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</si>
  <si>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</si>
  <si>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</si>
  <si>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</si>
  <si>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</si>
  <si>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</si>
  <si>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</si>
  <si>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</si>
  <si>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</si>
  <si>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</si>
  <si>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</si>
  <si>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</si>
  <si>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</si>
  <si>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</si>
  <si>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</si>
  <si>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</si>
  <si>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</si>
  <si>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</si>
  <si>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</si>
  <si>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</si>
  <si>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</si>
  <si>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</si>
  <si>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</si>
  <si>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</si>
  <si>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</si>
  <si>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</si>
  <si>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</si>
  <si>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</si>
  <si>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</si>
  <si>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</si>
  <si>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</si>
  <si>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</si>
  <si>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</si>
  <si>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</si>
  <si>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</si>
  <si>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</si>
  <si>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</si>
  <si>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</si>
  <si>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</si>
  <si>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</si>
  <si>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</si>
  <si>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</si>
  <si>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</si>
  <si>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</si>
  <si>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</si>
  <si>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</si>
  <si>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</si>
  <si>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</si>
  <si>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</si>
  <si>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</si>
  <si>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</si>
  <si>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</si>
  <si>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</si>
  <si>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</si>
  <si>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</si>
  <si>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</si>
  <si>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</si>
  <si>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</si>
  <si>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</si>
  <si>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</si>
  <si>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</si>
  <si>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</si>
  <si>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</si>
  <si>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</si>
  <si>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</si>
  <si>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</si>
  <si>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</si>
  <si>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</si>
  <si>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</si>
  <si>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</si>
  <si>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</si>
  <si>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</si>
  <si>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</si>
  <si>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</si>
  <si>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</si>
  <si>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</si>
  <si>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</si>
  <si>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</si>
  <si>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</si>
  <si>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</si>
  <si>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</si>
  <si>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</si>
  <si>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</si>
  <si>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</si>
  <si>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</si>
  <si>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</si>
  <si>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</si>
  <si>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</si>
  <si>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</si>
  <si>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</si>
  <si>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</si>
  <si>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</si>
  <si>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</si>
  <si>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</si>
  <si>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</si>
  <si>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</si>
  <si>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</si>
  <si>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</si>
  <si>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</si>
  <si>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</si>
  <si>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</si>
  <si>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</si>
  <si>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</si>
  <si>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</si>
  <si>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</si>
  <si>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</si>
  <si>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</si>
  <si>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</si>
  <si>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</si>
  <si>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</si>
  <si>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</si>
  <si>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</si>
  <si>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</si>
  <si>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</si>
  <si>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</si>
  <si>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</si>
  <si>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</si>
  <si>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</si>
  <si>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</si>
  <si>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</si>
  <si>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</si>
  <si>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</si>
  <si>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</si>
  <si>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</si>
  <si>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</si>
  <si>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</si>
  <si>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</si>
  <si>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</si>
  <si>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</si>
  <si>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</si>
  <si>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</si>
  <si>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</si>
  <si>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</si>
  <si>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</si>
  <si>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</si>
  <si>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</si>
  <si>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</si>
  <si>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</si>
  <si>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</si>
  <si>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</si>
  <si>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</si>
  <si>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</si>
  <si>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</si>
  <si>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</si>
  <si>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</si>
  <si>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</si>
  <si>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</si>
  <si>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</si>
  <si>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</si>
  <si>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</si>
  <si>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</si>
  <si>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</si>
  <si>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</si>
  <si>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</si>
  <si>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</si>
  <si>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</si>
  <si>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</si>
  <si>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</si>
  <si>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</si>
  <si>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</si>
  <si>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</si>
  <si>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</si>
  <si>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</si>
  <si>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</si>
  <si>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</si>
  <si>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</si>
  <si>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</si>
  <si>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</si>
  <si>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</si>
  <si>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</si>
  <si>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</si>
  <si>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</si>
  <si>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</si>
  <si>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</si>
  <si>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</si>
  <si>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</si>
  <si>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</si>
  <si>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</si>
  <si>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</si>
  <si>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</si>
  <si>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</si>
  <si>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</si>
  <si>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</si>
  <si>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</si>
  <si>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</si>
  <si>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</si>
  <si>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</si>
  <si>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</si>
  <si>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</si>
  <si>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</si>
  <si>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</si>
  <si>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</si>
  <si>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</si>
  <si>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</si>
  <si>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</si>
  <si>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</si>
  <si>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</si>
  <si>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</si>
  <si>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</si>
  <si>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</si>
  <si>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</si>
  <si>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</si>
  <si>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</si>
  <si>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</si>
  <si>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</si>
  <si>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</si>
  <si>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</si>
  <si>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</si>
  <si>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</si>
  <si>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</si>
  <si>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</si>
  <si>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</si>
  <si>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</si>
  <si>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</si>
  <si>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</si>
  <si>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</si>
  <si>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</si>
  <si>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</si>
  <si>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</si>
  <si>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</si>
  <si>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</si>
  <si>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</si>
  <si>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</si>
  <si>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</si>
  <si>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</si>
  <si>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</si>
  <si>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</si>
  <si>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</si>
  <si>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</si>
  <si>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</si>
  <si>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</si>
  <si>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</si>
  <si>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</si>
  <si>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</si>
  <si>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</si>
  <si>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</si>
  <si>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</si>
  <si>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</si>
  <si>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</si>
  <si>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</si>
  <si>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</si>
  <si>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</si>
  <si>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</si>
  <si>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</si>
  <si>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</si>
  <si>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</si>
  <si>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</si>
  <si>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</si>
  <si>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</si>
  <si>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</si>
  <si>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</si>
  <si>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</si>
  <si>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</si>
  <si>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</si>
  <si>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</si>
  <si>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</si>
  <si>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</si>
  <si>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</si>
  <si>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</si>
  <si>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</si>
  <si>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</si>
  <si>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</si>
  <si>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</si>
  <si>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</si>
  <si>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</si>
  <si>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</si>
  <si>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</si>
  <si>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</si>
  <si>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</si>
  <si>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</si>
  <si>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</si>
  <si>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</si>
  <si>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</si>
  <si>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</si>
  <si>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</si>
  <si>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</si>
  <si>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</si>
  <si>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</si>
  <si>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</si>
  <si>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</si>
  <si>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</si>
  <si>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</si>
  <si>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</si>
  <si>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</si>
  <si>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</si>
  <si>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</si>
  <si>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</si>
  <si>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</si>
  <si>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</si>
  <si>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</si>
  <si>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</si>
  <si>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</si>
  <si>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</si>
  <si>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</si>
  <si>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</si>
  <si>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</si>
  <si>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</si>
  <si>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</si>
  <si>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</si>
  <si>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</si>
  <si>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</si>
  <si>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</si>
  <si>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</si>
  <si>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</si>
  <si>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</si>
  <si>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</si>
  <si>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</si>
  <si>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</si>
  <si>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</si>
  <si>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</si>
  <si>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</si>
  <si>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</si>
  <si>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</si>
  <si>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</si>
  <si>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</si>
  <si>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</si>
  <si>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</si>
  <si>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</si>
  <si>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</si>
  <si>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</si>
  <si>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</si>
  <si>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</si>
  <si>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</si>
  <si>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</si>
  <si>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</si>
  <si>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</si>
  <si>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</si>
  <si>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</si>
  <si>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</si>
  <si>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</si>
  <si>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</si>
  <si>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</si>
  <si>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</si>
  <si>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</si>
  <si>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</si>
  <si>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</si>
  <si>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</si>
  <si>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</si>
  <si>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</si>
  <si>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</si>
  <si>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</si>
  <si>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</si>
  <si>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</si>
  <si>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</si>
  <si>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</si>
  <si>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</si>
  <si>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</si>
  <si>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</si>
  <si>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</si>
  <si>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</si>
  <si>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</si>
  <si>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</si>
  <si>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</si>
  <si>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</si>
  <si>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</si>
  <si>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</si>
  <si>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</si>
  <si>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</si>
  <si>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</si>
  <si>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</si>
  <si>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</si>
  <si>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</si>
  <si>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</si>
  <si>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</si>
  <si>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</si>
  <si>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</si>
  <si>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</si>
  <si>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</si>
  <si>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</si>
  <si>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</si>
  <si>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</si>
  <si>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</si>
  <si>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</si>
  <si>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</si>
  <si>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</si>
  <si>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</si>
  <si>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</si>
  <si>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</si>
  <si>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</si>
  <si>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</si>
  <si>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</si>
  <si>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</si>
  <si>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</si>
  <si>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</si>
  <si>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</si>
  <si>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</si>
  <si>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</si>
  <si>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</si>
  <si>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</si>
  <si>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</si>
  <si>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</si>
  <si>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</si>
  <si>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</si>
  <si>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</si>
  <si>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</si>
  <si>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</si>
  <si>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</si>
  <si>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</si>
  <si>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</si>
  <si>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</si>
  <si>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</si>
  <si>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</si>
  <si>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</si>
  <si>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</si>
  <si>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</si>
  <si>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</si>
  <si>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</si>
  <si>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</si>
  <si>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</si>
  <si>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</si>
  <si>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</si>
  <si>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</si>
  <si>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</si>
  <si>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</si>
  <si>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</si>
  <si>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</si>
  <si>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</si>
  <si>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</si>
  <si>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</si>
  <si>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</si>
  <si>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</si>
  <si>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</si>
  <si>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</si>
  <si>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</si>
  <si>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</si>
  <si>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</si>
  <si>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</si>
  <si>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</si>
  <si>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</si>
  <si>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</si>
  <si>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</si>
  <si>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</si>
  <si>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</si>
  <si>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</si>
  <si>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</si>
  <si>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</si>
  <si>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</si>
  <si>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</si>
  <si>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</si>
  <si>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</si>
  <si>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</si>
  <si>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</si>
  <si>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</si>
  <si>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</si>
  <si>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</si>
  <si>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</si>
  <si>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</si>
  <si>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</si>
  <si>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</si>
  <si>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</si>
  <si>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</si>
  <si>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</si>
  <si>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</si>
  <si>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</si>
  <si>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</si>
  <si>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</si>
  <si>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</si>
  <si>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</si>
  <si>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</si>
  <si>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</si>
  <si>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</si>
  <si>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</si>
  <si>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</si>
  <si>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</si>
  <si>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</si>
  <si>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</si>
  <si>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</si>
  <si>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</si>
  <si>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</si>
  <si>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</si>
  <si>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</si>
  <si>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</si>
  <si>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</si>
  <si>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</si>
  <si>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</si>
  <si>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</si>
  <si>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</si>
  <si>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</si>
  <si>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</si>
  <si>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</si>
  <si>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</si>
  <si>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</si>
  <si>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</si>
  <si>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</si>
  <si>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</si>
  <si>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</si>
  <si>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</si>
  <si>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</si>
  <si>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</si>
  <si>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</si>
  <si>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</si>
  <si>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</si>
  <si>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</si>
  <si>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</si>
  <si>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</si>
  <si>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</si>
  <si>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</si>
  <si>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</si>
  <si>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</si>
  <si>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</si>
  <si>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</si>
  <si>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</si>
  <si>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</si>
  <si>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</si>
  <si>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</si>
  <si>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</si>
  <si>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</si>
  <si>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</si>
  <si>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</si>
  <si>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</si>
  <si>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</si>
  <si>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</si>
  <si>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</si>
  <si>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</si>
  <si>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</si>
  <si>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</si>
  <si>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</si>
  <si>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</si>
  <si>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</si>
  <si>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</si>
  <si>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</si>
  <si>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</si>
  <si>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</si>
  <si>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</si>
  <si>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</si>
  <si>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</si>
  <si>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</si>
  <si>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</si>
  <si>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</si>
  <si>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</si>
  <si>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</si>
  <si>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</si>
  <si>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</si>
  <si>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</si>
  <si>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</si>
  <si>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</si>
  <si>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</si>
  <si>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</si>
  <si>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</si>
  <si>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</si>
  <si>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</si>
  <si>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</si>
  <si>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</si>
  <si>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</si>
  <si>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</si>
  <si>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</si>
  <si>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</si>
  <si>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</si>
  <si>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</si>
  <si>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</si>
  <si>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</si>
  <si>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</si>
  <si>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</si>
  <si>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</si>
  <si>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</si>
  <si>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</si>
  <si>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</si>
  <si>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</si>
  <si>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</si>
  <si>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</si>
  <si>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</si>
  <si>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</si>
  <si>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</si>
  <si>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</si>
  <si>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</si>
  <si>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</si>
  <si>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</si>
  <si>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</si>
  <si>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</si>
  <si>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</si>
  <si>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</si>
  <si>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</si>
  <si>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</si>
  <si>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</si>
  <si>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</si>
  <si>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</si>
  <si>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</si>
  <si>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</si>
  <si>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</si>
  <si>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</si>
  <si>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</si>
  <si>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</si>
  <si>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</si>
  <si>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</si>
  <si>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</si>
  <si>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</si>
  <si>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</si>
  <si>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</si>
  <si>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</si>
  <si>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</si>
  <si>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</si>
  <si>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</si>
  <si>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</si>
  <si>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</si>
  <si>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</si>
  <si>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</si>
  <si>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</si>
  <si>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</si>
  <si>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</si>
  <si>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</si>
  <si>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</si>
  <si>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</si>
  <si>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</si>
  <si>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</si>
  <si>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</si>
  <si>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</si>
  <si>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</si>
  <si>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</si>
  <si>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</si>
  <si>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</si>
  <si>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</si>
  <si>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</si>
  <si>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</si>
  <si>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</si>
  <si>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</si>
  <si>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</si>
  <si>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</si>
  <si>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</si>
  <si>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</si>
  <si>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</si>
  <si>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</si>
  <si>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</si>
  <si>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</si>
  <si>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</si>
  <si>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</si>
  <si>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</si>
  <si>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</si>
  <si>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</si>
  <si>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</si>
  <si>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</si>
  <si>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</si>
  <si>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</si>
  <si>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</si>
  <si>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</si>
  <si>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</si>
  <si>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</si>
  <si>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</si>
  <si>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</si>
  <si>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</si>
  <si>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</si>
  <si>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</si>
  <si>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</si>
  <si>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</si>
  <si>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</si>
  <si>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</si>
  <si>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</si>
  <si>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</si>
  <si>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</si>
  <si>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</si>
  <si>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</si>
  <si>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</si>
  <si>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</si>
  <si>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</si>
  <si>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</si>
  <si>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</si>
  <si>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</si>
  <si>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</si>
  <si>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</si>
  <si>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</si>
  <si>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</si>
  <si>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</si>
  <si>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</si>
  <si>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</si>
  <si>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</si>
  <si>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</si>
  <si>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</si>
  <si>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</si>
  <si>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</si>
  <si>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</si>
  <si>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</si>
  <si>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</si>
  <si>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</si>
  <si>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</si>
  <si>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</si>
  <si>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</si>
  <si>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</si>
  <si>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</si>
  <si>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</si>
  <si>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</si>
  <si>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</si>
  <si>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</si>
  <si>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</si>
  <si>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</si>
  <si>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</si>
  <si>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</si>
  <si>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</si>
  <si>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</si>
  <si>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</si>
  <si>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</si>
  <si>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</si>
  <si>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</si>
  <si>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</si>
  <si>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</si>
  <si>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</si>
  <si>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</si>
  <si>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</si>
  <si>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</si>
  <si>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</si>
  <si>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</si>
  <si>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</si>
  <si>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</si>
  <si>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</si>
  <si>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</si>
  <si>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</si>
  <si>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</si>
  <si>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</si>
  <si>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</si>
  <si>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</si>
  <si>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</si>
  <si>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</si>
  <si>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</si>
  <si>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</si>
  <si>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</si>
  <si>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</si>
  <si>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</si>
  <si>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</si>
  <si>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</si>
  <si>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</si>
  <si>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</si>
  <si>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</si>
  <si>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</si>
  <si>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</si>
  <si>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</si>
  <si>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</si>
  <si>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</si>
  <si>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</si>
  <si>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</si>
  <si>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</si>
  <si>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</si>
  <si>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</si>
  <si>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</si>
  <si>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</si>
  <si>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</si>
  <si>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</si>
  <si>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</si>
  <si>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</si>
  <si>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</si>
  <si>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</si>
  <si>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</si>
  <si>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</si>
  <si>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</si>
  <si>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</si>
  <si>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</si>
  <si>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</si>
  <si>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</si>
  <si>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</si>
  <si>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</si>
  <si>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</si>
  <si>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</si>
  <si>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</si>
  <si>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</si>
  <si>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</si>
  <si>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</si>
  <si>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</si>
  <si>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</si>
  <si>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</si>
  <si>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</si>
  <si>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</si>
  <si>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</si>
  <si>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</si>
  <si>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</si>
  <si>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</si>
  <si>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</si>
  <si>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</si>
  <si>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</si>
  <si>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</si>
  <si>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</si>
  <si>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</si>
  <si>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</si>
  <si>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</si>
  <si>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</si>
  <si>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</si>
  <si>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</si>
  <si>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</si>
  <si>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</si>
  <si>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</si>
  <si>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</si>
  <si>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</si>
  <si>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</si>
  <si>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</si>
  <si>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</si>
  <si>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</si>
  <si>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</si>
  <si>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</si>
  <si>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</si>
  <si>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</si>
  <si>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</si>
  <si>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</si>
  <si>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</si>
  <si>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</si>
  <si>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</si>
  <si>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</si>
  <si>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</si>
  <si>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</si>
  <si>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</si>
  <si>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</si>
  <si>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</si>
  <si>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</si>
  <si>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</si>
  <si>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</si>
  <si>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</si>
  <si>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</si>
  <si>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</si>
  <si>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</si>
  <si>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</si>
  <si>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</si>
  <si>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</si>
  <si>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</si>
  <si>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</si>
  <si>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</si>
  <si>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</si>
  <si>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</si>
  <si>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</si>
  <si>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</si>
  <si>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</si>
  <si>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</si>
  <si>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</si>
  <si>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</si>
  <si>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</si>
  <si>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</si>
  <si>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</si>
  <si>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</si>
  <si>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</si>
  <si>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</si>
  <si>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</si>
  <si>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</si>
  <si>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</si>
  <si>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</si>
  <si>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</si>
  <si>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</si>
  <si>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</si>
  <si>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</si>
  <si>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</si>
  <si>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</si>
  <si>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</si>
  <si>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</si>
  <si>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</si>
  <si>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</si>
  <si>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</si>
  <si>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</si>
  <si>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</si>
  <si>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</si>
  <si>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</si>
  <si>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</si>
  <si>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</si>
  <si>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</si>
  <si>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</si>
  <si>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</si>
  <si>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</si>
  <si>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</si>
  <si>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</si>
  <si>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</si>
  <si>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</si>
  <si>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</si>
  <si>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</si>
  <si>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</si>
  <si>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</si>
  <si>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</si>
  <si>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</si>
  <si>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</si>
  <si>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</si>
  <si>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</si>
  <si>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</si>
  <si>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</si>
  <si>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</si>
  <si>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</si>
  <si>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</si>
  <si>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</si>
  <si>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</si>
  <si>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</si>
  <si>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</si>
  <si>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</si>
  <si>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</si>
  <si>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</si>
  <si>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</si>
  <si>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</si>
  <si>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</si>
  <si>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</si>
  <si>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</si>
  <si>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</si>
  <si>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</si>
  <si>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</si>
  <si>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</si>
  <si>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</si>
  <si>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</si>
  <si>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</si>
  <si>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</si>
  <si>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</si>
  <si>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</si>
  <si>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</si>
  <si>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</si>
  <si>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</si>
  <si>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</si>
  <si>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</si>
  <si>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</si>
  <si>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</si>
  <si>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</si>
  <si>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</si>
  <si>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</si>
  <si>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</si>
  <si>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</si>
  <si>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</si>
  <si>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</si>
  <si>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</si>
  <si>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</si>
  <si>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</si>
  <si>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</si>
  <si>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</si>
  <si>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</si>
  <si>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</si>
  <si>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</si>
  <si>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</si>
  <si>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</si>
  <si>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</si>
  <si>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</si>
  <si>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</si>
  <si>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</si>
  <si>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</si>
  <si>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</si>
  <si>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</si>
  <si>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</si>
  <si>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</si>
  <si>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</si>
  <si>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</si>
  <si>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</si>
  <si>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</si>
  <si>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</si>
  <si>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</si>
  <si>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</si>
  <si>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</si>
  <si>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</si>
  <si>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</si>
  <si>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</si>
  <si>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</si>
  <si>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</si>
  <si>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</si>
  <si>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</si>
  <si>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</si>
  <si>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</si>
  <si>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</si>
  <si>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</si>
  <si>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</si>
  <si>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</si>
  <si>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</si>
  <si>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</si>
  <si>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</si>
  <si>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</si>
  <si>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</si>
  <si>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</si>
  <si>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</si>
  <si>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</si>
  <si>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</si>
  <si>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</si>
  <si>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</si>
  <si>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</si>
  <si>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</si>
  <si>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</si>
  <si>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</si>
  <si>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</si>
  <si>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</si>
  <si>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</si>
  <si>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</si>
  <si>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</si>
  <si>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</si>
  <si>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</si>
  <si>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</si>
  <si>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</si>
  <si>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</si>
  <si>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</si>
  <si>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</si>
  <si>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</si>
  <si>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</si>
  <si>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</si>
  <si>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</si>
  <si>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</si>
  <si>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</si>
  <si>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</si>
  <si>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</si>
  <si>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</si>
  <si>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</si>
  <si>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</si>
  <si>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</si>
  <si>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</si>
  <si>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</si>
  <si>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</si>
  <si>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</si>
  <si>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</si>
  <si>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</si>
  <si>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</si>
  <si>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</si>
  <si>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</si>
  <si>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</si>
  <si>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</si>
  <si>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</si>
  <si>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</si>
  <si>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</si>
  <si>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</si>
  <si>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</si>
  <si>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</si>
  <si>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</si>
  <si>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</si>
  <si>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</si>
  <si>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</si>
  <si>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</si>
  <si>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</si>
  <si>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</si>
  <si>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</si>
  <si>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</si>
  <si>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</si>
  <si>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</si>
  <si>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</si>
  <si>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</si>
  <si>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</si>
  <si>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</si>
  <si>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</si>
  <si>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</si>
  <si>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</si>
  <si>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</si>
  <si>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</si>
  <si>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</si>
  <si>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</si>
  <si>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</si>
  <si>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</si>
  <si>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</si>
  <si>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</si>
  <si>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</si>
  <si>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</si>
  <si>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</si>
  <si>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</si>
  <si>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</si>
  <si>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</si>
  <si>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</si>
  <si>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</si>
  <si>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</si>
  <si>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</si>
  <si>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</si>
  <si>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</si>
  <si>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</si>
  <si>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</si>
  <si>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</si>
  <si>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</si>
  <si>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</si>
  <si>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</si>
  <si>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</si>
  <si>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</si>
  <si>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</si>
  <si>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</si>
  <si>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</si>
  <si>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</si>
  <si>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</si>
  <si>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</si>
  <si>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</si>
  <si>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</si>
  <si>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</si>
  <si>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</si>
  <si>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</si>
  <si>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</si>
  <si>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</si>
  <si>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</si>
  <si>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</si>
  <si>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</si>
  <si>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</si>
  <si>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</si>
  <si>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</si>
  <si>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</si>
  <si>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</si>
  <si>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</si>
  <si>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</si>
  <si>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</si>
  <si>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</si>
  <si>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</si>
  <si>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</si>
  <si>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</si>
  <si>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</si>
  <si>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</si>
  <si>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</si>
  <si>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</si>
  <si>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</si>
  <si>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</si>
  <si>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</si>
  <si>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</si>
  <si>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</si>
  <si>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</si>
  <si>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</si>
  <si>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</si>
  <si>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</si>
  <si>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</si>
  <si>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</si>
  <si>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</si>
  <si>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</si>
  <si>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</si>
  <si>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</si>
  <si>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</si>
  <si>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</si>
  <si>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</si>
  <si>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</si>
  <si>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</si>
  <si>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</si>
  <si>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</si>
  <si>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</si>
  <si>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</si>
  <si>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</si>
  <si>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</si>
  <si>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</si>
  <si>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</si>
  <si>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</si>
  <si>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</si>
  <si>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</si>
  <si>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</si>
  <si>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</si>
  <si>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</si>
  <si>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</si>
  <si>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</si>
  <si>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</si>
  <si>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</si>
  <si>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</si>
  <si>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</si>
  <si>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</si>
  <si>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</si>
  <si>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</si>
  <si>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</si>
  <si>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</si>
  <si>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</si>
  <si>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</si>
  <si>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</si>
  <si>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</si>
  <si>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</si>
  <si>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</si>
  <si>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</si>
  <si>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</si>
  <si>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</si>
  <si>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</si>
  <si>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</si>
  <si>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</si>
  <si>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</si>
  <si>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</si>
  <si>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</si>
  <si>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</si>
  <si>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</si>
  <si>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</si>
  <si>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</si>
  <si>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</si>
  <si>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</si>
  <si>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</si>
  <si>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</si>
  <si>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</si>
  <si>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</si>
  <si>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</si>
  <si>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</si>
  <si>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</si>
  <si>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</si>
  <si>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</si>
  <si>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</si>
  <si>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</si>
  <si>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</si>
  <si>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</si>
  <si>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</si>
  <si>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</si>
  <si>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</si>
  <si>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</si>
  <si>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</si>
  <si>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</si>
  <si>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</si>
  <si>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</si>
  <si>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</si>
  <si>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</si>
  <si>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</si>
  <si>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</si>
  <si>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</si>
  <si>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</si>
  <si>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</si>
  <si>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</si>
  <si>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</si>
  <si>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</si>
  <si>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</si>
  <si>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</si>
  <si>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</si>
  <si>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</si>
  <si>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</si>
  <si>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</si>
  <si>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</si>
  <si>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</si>
  <si>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</si>
  <si>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</si>
  <si>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</si>
  <si>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</si>
  <si>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</si>
  <si>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</si>
  <si>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</si>
  <si>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</si>
  <si>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</si>
  <si>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</si>
  <si>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</si>
  <si>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</si>
  <si>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</si>
  <si>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</si>
  <si>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</si>
  <si>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</si>
  <si>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</si>
  <si>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</si>
  <si>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</si>
  <si>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</si>
  <si>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</si>
  <si>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</si>
  <si>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</si>
  <si>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</si>
  <si>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</si>
  <si>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</si>
  <si>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</si>
  <si>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</si>
  <si>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</si>
  <si>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</si>
  <si>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</si>
  <si>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</si>
  <si>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</si>
  <si>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</si>
  <si>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</si>
  <si>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</si>
  <si>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</si>
  <si>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</si>
  <si>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</si>
  <si>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</si>
  <si>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</si>
  <si>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</si>
  <si>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</si>
  <si>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</si>
  <si>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</si>
  <si>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</si>
  <si>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</si>
  <si>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</si>
  <si>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</si>
  <si>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</si>
  <si>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</si>
  <si>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</si>
  <si>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</si>
  <si>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</si>
  <si>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</si>
  <si>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</si>
  <si>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</si>
  <si>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</si>
  <si>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</si>
  <si>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</si>
  <si>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</si>
  <si>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</si>
  <si>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</si>
  <si>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</si>
  <si>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</si>
  <si>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</si>
  <si>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</si>
  <si>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</si>
  <si>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</si>
  <si>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</si>
  <si>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</si>
  <si>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</si>
  <si>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</si>
  <si>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</si>
  <si>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</si>
  <si>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</si>
  <si>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</si>
  <si>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</si>
  <si>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</si>
  <si>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</si>
  <si>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</si>
  <si>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</si>
  <si>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</si>
  <si>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</si>
  <si>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</si>
  <si>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</si>
  <si>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</si>
  <si>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</si>
  <si>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</si>
  <si>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</si>
  <si>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</si>
  <si>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</si>
  <si>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</si>
  <si>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</si>
  <si>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</si>
  <si>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</si>
  <si>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</si>
  <si>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</si>
  <si>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</si>
  <si>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</si>
  <si>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</si>
  <si>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</si>
  <si>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</si>
  <si>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</si>
  <si>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</si>
  <si>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</si>
  <si>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</si>
  <si>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</si>
  <si>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</si>
  <si>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</si>
  <si>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</si>
  <si>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</si>
  <si>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</si>
  <si>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</si>
  <si>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</si>
  <si>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</si>
  <si>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</si>
  <si>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</si>
  <si>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</si>
  <si>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</si>
  <si>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</si>
  <si>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</si>
  <si>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</si>
  <si>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</si>
  <si>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</si>
  <si>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</si>
  <si>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</si>
  <si>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</si>
  <si>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</si>
  <si>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</si>
  <si>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</si>
  <si>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</si>
  <si>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</si>
  <si>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</si>
  <si>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</si>
  <si>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</si>
  <si>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</si>
  <si>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</si>
  <si>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</si>
  <si>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</si>
  <si>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</si>
  <si>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</si>
  <si>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</si>
  <si>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</si>
  <si>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</si>
  <si>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</si>
  <si>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</si>
  <si>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</si>
  <si>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</si>
  <si>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</si>
  <si>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</si>
  <si>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</si>
  <si>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</si>
  <si>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</si>
  <si>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</si>
  <si>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</si>
  <si>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</si>
  <si>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</si>
  <si>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</si>
  <si>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</si>
  <si>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</si>
  <si>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</si>
  <si>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</si>
  <si>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</si>
  <si>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</si>
  <si>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</si>
  <si>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</si>
  <si>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</si>
  <si>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</si>
  <si>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</si>
  <si>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</si>
  <si>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</si>
  <si>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</si>
  <si>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</si>
  <si>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</si>
  <si>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</si>
  <si>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</si>
  <si>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</si>
  <si>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</si>
  <si>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</si>
  <si>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</si>
  <si>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</si>
  <si>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</si>
  <si>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</si>
  <si>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</si>
  <si>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</si>
  <si>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</si>
  <si>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</si>
  <si>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</si>
  <si>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</si>
  <si>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</si>
  <si>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</si>
  <si>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</si>
  <si>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</si>
  <si>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</si>
  <si>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</si>
  <si>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</si>
  <si>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</si>
  <si>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</si>
  <si>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</si>
  <si>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</si>
  <si>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</si>
  <si>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</si>
  <si>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</si>
  <si>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</si>
  <si>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</si>
  <si>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</si>
  <si>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</si>
  <si>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</si>
  <si>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</si>
  <si>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</si>
  <si>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</si>
  <si>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</si>
  <si>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</si>
  <si>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</si>
  <si>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</si>
  <si>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</si>
  <si>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</si>
  <si>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</si>
  <si>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</si>
  <si>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</si>
  <si>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</si>
  <si>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</si>
  <si>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</si>
  <si>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</si>
  <si>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</si>
  <si>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</si>
  <si>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</si>
  <si>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</si>
  <si>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</si>
  <si>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</si>
  <si>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</si>
  <si>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</si>
  <si>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</si>
  <si>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</si>
  <si>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</si>
  <si>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</si>
  <si>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</si>
  <si>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</si>
  <si>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</si>
  <si>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</si>
  <si>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</si>
  <si>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</si>
  <si>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</si>
  <si>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</si>
  <si>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</si>
  <si>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</si>
  <si>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</si>
  <si>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</si>
  <si>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</si>
  <si>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</si>
  <si>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</si>
  <si>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</si>
  <si>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</si>
  <si>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</si>
  <si>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</si>
  <si>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</si>
  <si>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</si>
  <si>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</si>
  <si>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</si>
  <si>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</si>
  <si>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</si>
  <si>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</si>
  <si>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</si>
  <si>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</si>
  <si>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</si>
  <si>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</si>
  <si>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</si>
  <si>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</si>
  <si>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</si>
  <si>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</si>
  <si>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</si>
  <si>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</si>
  <si>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</si>
  <si>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</si>
  <si>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</si>
  <si>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</si>
  <si>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</si>
  <si>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</si>
  <si>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</si>
  <si>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</si>
  <si>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</si>
  <si>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</si>
  <si>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</si>
  <si>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</si>
  <si>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</si>
  <si>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</si>
  <si>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</si>
  <si>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</si>
  <si>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</si>
  <si>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</si>
  <si>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</si>
  <si>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</si>
  <si>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</si>
  <si>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</si>
  <si>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</si>
  <si>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</si>
  <si>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</si>
  <si>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</si>
  <si>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</si>
  <si>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</si>
  <si>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</si>
  <si>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</si>
  <si>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</si>
  <si>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</si>
  <si>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</si>
  <si>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</si>
  <si>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</si>
  <si>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</si>
  <si>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</si>
  <si>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</si>
  <si>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</si>
  <si>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</si>
  <si>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</si>
  <si>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</si>
  <si>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</si>
  <si>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</si>
  <si>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</si>
  <si>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</si>
  <si>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</si>
  <si>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</si>
  <si>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</si>
  <si>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</si>
  <si>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</si>
  <si>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</si>
  <si>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</si>
  <si>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</si>
  <si>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</si>
  <si>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</si>
  <si>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</si>
  <si>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</si>
  <si>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</si>
  <si>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</si>
  <si>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</si>
  <si>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</si>
  <si>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</si>
  <si>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</si>
  <si>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</si>
  <si>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</si>
  <si>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</si>
  <si>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</si>
  <si>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</si>
  <si>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</si>
  <si>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</si>
  <si>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</si>
  <si>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</si>
  <si>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</si>
  <si>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</si>
  <si>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</si>
  <si>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</si>
  <si>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</si>
  <si>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</si>
  <si>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</si>
  <si>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</si>
  <si>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</si>
  <si>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</si>
  <si>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</si>
  <si>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</si>
  <si>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</si>
  <si>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</si>
  <si>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</si>
  <si>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</si>
  <si>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</si>
  <si>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</si>
  <si>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</si>
  <si>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</si>
  <si>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</si>
  <si>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</si>
  <si>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</si>
  <si>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</si>
  <si>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</si>
  <si>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</si>
  <si>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</si>
  <si>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</si>
  <si>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</si>
  <si>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</si>
  <si>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</si>
  <si>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</si>
  <si>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</si>
  <si>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</si>
  <si>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</si>
  <si>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</si>
  <si>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</si>
  <si>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</si>
  <si>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</si>
  <si>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</si>
  <si>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</si>
  <si>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</si>
  <si>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</si>
  <si>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</si>
  <si>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</si>
  <si>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</si>
  <si>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</si>
  <si>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</si>
  <si>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</si>
  <si>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</si>
  <si>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</si>
  <si>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</si>
  <si>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</si>
  <si>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</si>
  <si>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</si>
  <si>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</si>
  <si>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</si>
  <si>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</si>
  <si>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</si>
  <si>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</si>
  <si>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</si>
  <si>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</si>
  <si>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</si>
  <si>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</si>
  <si>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</si>
  <si>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</si>
  <si>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</si>
  <si>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</si>
  <si>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</si>
  <si>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</si>
  <si>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</si>
  <si>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</si>
  <si>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</si>
  <si>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</si>
  <si>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</si>
  <si>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</si>
  <si>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</si>
  <si>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</si>
  <si>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</si>
  <si>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</si>
  <si>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</si>
  <si>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</si>
  <si>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</si>
  <si>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</si>
  <si>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</si>
  <si>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</si>
  <si>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</si>
  <si>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</si>
  <si>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</si>
  <si>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</si>
  <si>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</si>
  <si>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</si>
  <si>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</si>
  <si>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</si>
  <si>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</si>
  <si>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</si>
  <si>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</si>
  <si>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</si>
  <si>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</si>
  <si>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</si>
  <si>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</si>
  <si>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</si>
  <si>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</si>
  <si>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</si>
  <si>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</si>
  <si>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</si>
  <si>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</si>
  <si>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</si>
  <si>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</si>
  <si>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</si>
  <si>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</si>
  <si>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</si>
  <si>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</si>
  <si>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</si>
  <si>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</si>
  <si>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</si>
  <si>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</si>
  <si>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</si>
  <si>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</si>
  <si>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</si>
  <si>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</si>
  <si>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</si>
  <si>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</si>
  <si>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</si>
  <si>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</si>
  <si>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</si>
  <si>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</si>
  <si>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</si>
  <si>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</si>
  <si>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</si>
  <si>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</si>
  <si>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</si>
  <si>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</si>
  <si>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</si>
  <si>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</si>
  <si>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</si>
  <si>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</si>
  <si>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</si>
  <si>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</si>
  <si>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</si>
  <si>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</si>
  <si>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</si>
  <si>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</si>
  <si>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</si>
  <si>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</si>
  <si>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</si>
  <si>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</si>
  <si>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</si>
  <si>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</si>
  <si>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</si>
  <si>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</si>
  <si>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</si>
  <si>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</si>
  <si>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</si>
  <si>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</si>
  <si>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</si>
  <si>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</si>
  <si>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</si>
  <si>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</si>
  <si>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</si>
  <si>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</si>
  <si>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</si>
  <si>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</si>
  <si>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</si>
  <si>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</si>
  <si>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</si>
  <si>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</si>
  <si>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</si>
  <si>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</si>
  <si>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</si>
  <si>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</si>
  <si>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</si>
  <si>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</si>
  <si>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</si>
  <si>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</si>
  <si>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</si>
  <si>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</si>
  <si>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</si>
  <si>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</si>
  <si>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</si>
  <si>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</si>
  <si>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</si>
  <si>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</si>
  <si>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</si>
  <si>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</si>
  <si>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</si>
  <si>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</si>
  <si>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</si>
  <si>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</si>
  <si>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</si>
  <si>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</si>
  <si>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</si>
  <si>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</si>
  <si>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</si>
  <si>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</si>
  <si>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</si>
  <si>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</si>
  <si>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</si>
  <si>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</si>
  <si>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</si>
  <si>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</si>
  <si>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</si>
  <si>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</si>
  <si>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</si>
  <si>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</si>
  <si>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</si>
  <si>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</si>
  <si>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</si>
  <si>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</si>
  <si>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</si>
  <si>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</si>
  <si>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</si>
  <si>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</si>
  <si>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</si>
  <si>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</si>
  <si>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</si>
  <si>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</si>
  <si>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</si>
  <si>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</si>
  <si>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</si>
  <si>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</si>
  <si>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</si>
  <si>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</si>
  <si>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</si>
  <si>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</si>
  <si>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</si>
  <si>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</si>
  <si>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</si>
  <si>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</si>
  <si>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</si>
  <si>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</si>
  <si>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</si>
  <si>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</si>
  <si>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</si>
  <si>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</si>
  <si>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</si>
  <si>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</si>
  <si>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</si>
  <si>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</si>
  <si>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</si>
  <si>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</si>
  <si>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</si>
  <si>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</si>
  <si>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</si>
  <si>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</si>
  <si>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</si>
  <si>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</si>
  <si>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</si>
  <si>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</si>
  <si>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</si>
  <si>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</si>
  <si>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</si>
  <si>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</si>
  <si>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</si>
  <si>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</si>
  <si>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</si>
  <si>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</si>
  <si>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</si>
  <si>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</si>
  <si>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</si>
  <si>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</si>
  <si>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</si>
  <si>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</si>
  <si>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</si>
  <si>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</si>
  <si>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</si>
  <si>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</si>
  <si>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</si>
  <si>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</si>
  <si>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</si>
  <si>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</si>
  <si>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</si>
  <si>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</si>
  <si>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</si>
  <si>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</si>
  <si>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</si>
  <si>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</si>
  <si>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</si>
  <si>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</si>
  <si>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</si>
  <si>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</si>
  <si>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</si>
  <si>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</si>
  <si>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</si>
  <si>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</si>
  <si>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</si>
  <si>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</si>
  <si>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</si>
  <si>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</si>
  <si>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</si>
  <si>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</si>
  <si>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</si>
  <si>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</si>
  <si>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</si>
  <si>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</si>
  <si>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</si>
  <si>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</si>
  <si>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</si>
  <si>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</si>
  <si>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</si>
  <si>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</si>
  <si>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</si>
  <si>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</si>
  <si>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</si>
  <si>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</si>
  <si>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</si>
  <si>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</si>
  <si>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</si>
  <si>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</si>
  <si>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</si>
  <si>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</si>
  <si>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</si>
  <si>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</si>
  <si>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</si>
  <si>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</si>
  <si>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</si>
  <si>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</si>
  <si>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</si>
  <si>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</si>
  <si>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</si>
  <si>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</si>
  <si>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</si>
  <si>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</si>
  <si>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</si>
  <si>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</si>
  <si>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</si>
  <si>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</si>
  <si>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</si>
  <si>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</si>
  <si>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</si>
  <si>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</si>
  <si>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</si>
  <si>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</si>
  <si>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</si>
  <si>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</si>
  <si>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</si>
  <si>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</si>
  <si>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</si>
  <si>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</si>
  <si>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</si>
  <si>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</si>
  <si>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</si>
  <si>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</si>
  <si>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</si>
  <si>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</si>
  <si>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</si>
  <si>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</si>
  <si>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</si>
  <si>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</si>
  <si>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</si>
  <si>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</si>
  <si>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</si>
  <si>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</si>
  <si>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</si>
  <si>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</si>
  <si>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</si>
  <si>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</si>
  <si>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</si>
  <si>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</si>
  <si>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</si>
  <si>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</si>
  <si>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</si>
  <si>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</si>
  <si>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</si>
  <si>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</si>
  <si>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</si>
  <si>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</si>
  <si>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</si>
  <si>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</si>
  <si>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</si>
  <si>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</si>
  <si>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</si>
  <si>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</si>
  <si>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</si>
  <si>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</si>
  <si>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</si>
  <si>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</si>
  <si>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</si>
  <si>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</si>
  <si>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</si>
  <si>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</si>
  <si>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</si>
  <si>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</si>
  <si>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</si>
  <si>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</si>
  <si>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</si>
  <si>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</si>
  <si>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</si>
  <si>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</si>
  <si>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</si>
  <si>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</si>
  <si>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</si>
  <si>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</si>
  <si>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</si>
  <si>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</si>
  <si>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</si>
  <si>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</si>
  <si>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</si>
  <si>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</si>
  <si>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</si>
  <si>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</si>
  <si>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</si>
  <si>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</si>
  <si>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</si>
  <si>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</si>
  <si>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</si>
  <si>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</si>
  <si>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</si>
  <si>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</si>
  <si>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</si>
  <si>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</si>
  <si>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</si>
  <si>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</si>
  <si>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</si>
  <si>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</si>
  <si>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</si>
  <si>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</si>
  <si>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</si>
  <si>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</si>
  <si>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</si>
  <si>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</si>
  <si>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</si>
  <si>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</si>
  <si>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</si>
  <si>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</si>
  <si>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</si>
  <si>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</si>
  <si>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</si>
  <si>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</si>
  <si>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</si>
  <si>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</si>
  <si>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</si>
  <si>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</si>
  <si>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</si>
  <si>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</si>
  <si>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</si>
  <si>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</si>
  <si>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</si>
  <si>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</si>
  <si>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</si>
  <si>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</si>
  <si>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</si>
  <si>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</si>
  <si>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</si>
  <si>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</si>
  <si>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</si>
  <si>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</si>
  <si>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</si>
  <si>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</si>
  <si>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</si>
  <si>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</si>
  <si>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</si>
  <si>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</si>
  <si>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</si>
  <si>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</si>
  <si>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</si>
  <si>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</si>
  <si>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</si>
  <si>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</si>
  <si>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</si>
  <si>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</si>
  <si>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</si>
  <si>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</si>
  <si>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</si>
  <si>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</si>
  <si>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</si>
  <si>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</si>
  <si>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</si>
  <si>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</si>
  <si>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</si>
  <si>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</si>
  <si>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</si>
  <si>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</si>
  <si>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</si>
  <si>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</si>
  <si>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</si>
  <si>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</si>
  <si>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</si>
  <si>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</si>
  <si>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</si>
  <si>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</si>
  <si>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</si>
  <si>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</si>
  <si>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</si>
  <si>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</si>
  <si>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</si>
  <si>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</si>
  <si>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</si>
  <si>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</si>
  <si>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</si>
  <si>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</si>
  <si>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</si>
  <si>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</si>
  <si>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</si>
  <si>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</si>
  <si>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</si>
  <si>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</si>
  <si>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</si>
  <si>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</si>
  <si>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</si>
  <si>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</si>
  <si>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</si>
  <si>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</si>
  <si>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</si>
  <si>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</si>
  <si>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</si>
  <si>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</si>
  <si>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</si>
  <si>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</si>
  <si>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</si>
  <si>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</si>
  <si>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</si>
  <si>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</si>
  <si>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</si>
  <si>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</si>
  <si>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</si>
  <si>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</si>
  <si>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</si>
  <si>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</si>
  <si>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</si>
  <si>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</si>
  <si>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</si>
  <si>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</si>
  <si>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</si>
  <si>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</si>
  <si>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</si>
  <si>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</si>
  <si>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</si>
  <si>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</si>
  <si>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</si>
  <si>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</si>
  <si>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</si>
  <si>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</si>
  <si>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</si>
  <si>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</si>
  <si>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</si>
  <si>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</si>
  <si>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</si>
  <si>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</si>
  <si>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</si>
  <si>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</si>
  <si>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</si>
  <si>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</si>
  <si>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</si>
  <si>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</si>
  <si>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</si>
  <si>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</si>
  <si>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</si>
  <si>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</si>
  <si>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</si>
  <si>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</si>
  <si>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</si>
  <si>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</si>
  <si>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</si>
  <si>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</si>
  <si>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</si>
  <si>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</si>
  <si>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</si>
  <si>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</si>
  <si>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</si>
  <si>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</si>
  <si>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</si>
  <si>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</si>
  <si>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</si>
  <si>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</si>
  <si>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</si>
  <si>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</si>
  <si>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</si>
  <si>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</si>
  <si>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</si>
  <si>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</si>
  <si>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</si>
  <si>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</si>
  <si>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</si>
  <si>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</si>
  <si>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</si>
  <si>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</si>
  <si>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</si>
  <si>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</si>
  <si>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</si>
  <si>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</si>
  <si>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</si>
  <si>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</si>
  <si>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</si>
  <si>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</si>
  <si>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</si>
  <si>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</si>
  <si>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</si>
  <si>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</si>
  <si>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</si>
  <si>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</si>
  <si>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</si>
  <si>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</si>
  <si>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</si>
  <si>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</si>
  <si>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</si>
  <si>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</si>
  <si>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</si>
  <si>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</si>
  <si>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</si>
  <si>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</si>
  <si>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</si>
  <si>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</si>
  <si>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</si>
  <si>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</si>
  <si>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</si>
  <si>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</si>
  <si>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</si>
  <si>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</si>
  <si>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</si>
  <si>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</si>
  <si>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</si>
  <si>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</si>
  <si>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</si>
  <si>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</si>
  <si>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</si>
  <si>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</si>
  <si>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</si>
  <si>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</si>
  <si>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</si>
  <si>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</si>
  <si>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</si>
  <si>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</si>
  <si>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</si>
  <si>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</si>
  <si>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</si>
  <si>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</si>
  <si>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</si>
  <si>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</si>
  <si>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</si>
  <si>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</si>
  <si>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</si>
  <si>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</si>
  <si>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</si>
  <si>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</si>
  <si>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</si>
  <si>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</si>
  <si>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</si>
  <si>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</si>
  <si>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</si>
  <si>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</si>
  <si>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</si>
  <si>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</si>
  <si>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</si>
  <si>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</si>
  <si>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</si>
  <si>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</si>
  <si>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</si>
  <si>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</si>
  <si>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</si>
  <si>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</si>
  <si>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</si>
  <si>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</si>
  <si>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</si>
  <si>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</si>
  <si>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</si>
  <si>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</si>
  <si>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</si>
  <si>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</si>
  <si>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</si>
  <si>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</si>
  <si>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</si>
  <si>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</si>
  <si>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</si>
  <si>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</si>
  <si>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</si>
  <si>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</si>
  <si>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</si>
  <si>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</si>
  <si>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</si>
  <si>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</si>
  <si>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</si>
  <si>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</si>
  <si>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</si>
  <si>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</si>
  <si>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</si>
  <si>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</si>
  <si>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</si>
  <si>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</si>
  <si>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</si>
  <si>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</si>
  <si>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</si>
  <si>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</si>
  <si>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</si>
  <si>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</si>
  <si>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</si>
  <si>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</si>
  <si>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</si>
  <si>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</si>
  <si>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</si>
  <si>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</si>
  <si>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</si>
  <si>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</si>
  <si>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</si>
  <si>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</si>
  <si>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</si>
  <si>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</si>
  <si>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</si>
  <si>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</si>
  <si>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</si>
  <si>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</si>
  <si>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</si>
  <si>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</si>
  <si>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</si>
  <si>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</si>
  <si>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</si>
  <si>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</si>
  <si>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</si>
  <si>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</si>
  <si>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</si>
  <si>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</si>
  <si>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</si>
  <si>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</si>
  <si>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</si>
  <si>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</si>
  <si>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</si>
  <si>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</si>
  <si>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</si>
  <si>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</si>
  <si>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</si>
  <si>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</si>
  <si>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</si>
  <si>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</si>
  <si>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</si>
  <si>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</si>
  <si>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</si>
  <si>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</si>
  <si>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</si>
  <si>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</si>
  <si>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</si>
  <si>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</si>
  <si>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</si>
  <si>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</si>
  <si>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</si>
  <si>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</si>
  <si>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</si>
  <si>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</si>
  <si>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</si>
  <si>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</si>
  <si>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</si>
  <si>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</si>
  <si>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</si>
  <si>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</si>
  <si>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</si>
  <si>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</si>
  <si>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</si>
  <si>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</si>
  <si>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</si>
  <si>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</si>
  <si>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</si>
  <si>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</si>
  <si>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</si>
  <si>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</si>
  <si>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</si>
  <si>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</si>
  <si>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</si>
  <si>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</si>
  <si>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</si>
  <si>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</si>
  <si>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</si>
  <si>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</si>
  <si>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</si>
  <si>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</si>
  <si>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</si>
  <si>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</si>
  <si>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</si>
  <si>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</si>
  <si>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</si>
  <si>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</si>
  <si>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</si>
  <si>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</si>
  <si>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</si>
  <si>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</si>
  <si>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</si>
  <si>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</si>
  <si>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</si>
  <si>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</si>
  <si>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</si>
  <si>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</si>
  <si>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</si>
  <si>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</si>
  <si>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</si>
  <si>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</si>
  <si>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</si>
  <si>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</si>
  <si>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</si>
  <si>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</si>
  <si>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</si>
  <si>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</si>
  <si>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</si>
  <si>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</si>
  <si>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</si>
  <si>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</si>
  <si>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</si>
  <si>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</si>
  <si>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</si>
  <si>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</si>
  <si>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</si>
  <si>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</si>
  <si>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</si>
  <si>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</si>
  <si>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</si>
  <si>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</si>
  <si>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</si>
  <si>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</si>
  <si>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</si>
  <si>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</si>
  <si>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</si>
  <si>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</si>
  <si>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</si>
  <si>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</si>
  <si>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</si>
  <si>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</si>
  <si>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</si>
  <si>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</si>
  <si>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</si>
  <si>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</si>
  <si>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</si>
  <si>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</si>
  <si>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</si>
  <si>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</si>
  <si>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</si>
  <si>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</si>
  <si>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</si>
  <si>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</si>
  <si>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</si>
  <si>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</si>
  <si>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</si>
  <si>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</si>
  <si>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</si>
  <si>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</si>
  <si>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</si>
  <si>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</si>
  <si>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</si>
  <si>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</si>
  <si>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</si>
  <si>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</si>
  <si>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</si>
  <si>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</si>
  <si>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</si>
  <si>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</si>
  <si>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</si>
  <si>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</si>
  <si>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</si>
  <si>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</si>
  <si>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</si>
  <si>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</si>
  <si>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</si>
  <si>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</si>
  <si>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</si>
  <si>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</si>
  <si>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</si>
  <si>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</si>
  <si>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</si>
  <si>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</si>
  <si>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</si>
  <si>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</si>
  <si>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</si>
  <si>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</si>
  <si>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</si>
  <si>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</si>
  <si>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</si>
  <si>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</si>
  <si>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</si>
  <si>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</si>
  <si>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</si>
  <si>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</si>
  <si>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</si>
  <si>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</si>
  <si>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</si>
  <si>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</si>
  <si>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</si>
  <si>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</si>
  <si>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</si>
  <si>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</si>
  <si>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</si>
  <si>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</si>
  <si>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</si>
  <si>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</si>
  <si>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</si>
  <si>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</si>
  <si>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</si>
  <si>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</si>
  <si>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</si>
  <si>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</si>
  <si>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</si>
  <si>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</si>
  <si>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</si>
  <si>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</si>
  <si>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</si>
  <si>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</si>
  <si>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</si>
  <si>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</si>
  <si>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</si>
  <si>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</si>
  <si>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</si>
  <si>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</si>
  <si>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</si>
  <si>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</si>
  <si>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</si>
  <si>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</si>
  <si>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</si>
  <si>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</si>
  <si>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</si>
  <si>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</si>
  <si>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</si>
  <si>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</si>
  <si>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</si>
  <si>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</si>
  <si>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</si>
  <si>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</si>
  <si>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</si>
  <si>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</si>
  <si>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</si>
  <si>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</si>
  <si>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</si>
  <si>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</si>
  <si>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</si>
  <si>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</si>
  <si>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</si>
  <si>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</si>
  <si>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</si>
  <si>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</si>
  <si>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</si>
  <si>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</si>
  <si>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</si>
  <si>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</si>
  <si>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</si>
  <si>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</si>
  <si>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</si>
  <si>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</si>
  <si>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</si>
  <si>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</si>
  <si>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</si>
  <si>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</si>
  <si>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</si>
  <si>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</si>
  <si>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</si>
  <si>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</si>
  <si>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</si>
  <si>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</si>
  <si>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</si>
  <si>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</si>
  <si>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</si>
  <si>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</si>
  <si>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</si>
  <si>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</si>
  <si>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</si>
  <si>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</si>
  <si>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</si>
  <si>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</si>
  <si>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</si>
  <si>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</si>
  <si>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</si>
  <si>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</si>
  <si>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</si>
  <si>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</si>
  <si>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</si>
  <si>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</si>
  <si>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</si>
  <si>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</si>
  <si>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</si>
  <si>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</si>
  <si>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</si>
  <si>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</si>
  <si>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</si>
  <si>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</si>
  <si>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</si>
  <si>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</si>
  <si>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</si>
  <si>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</si>
  <si>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</si>
  <si>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</si>
  <si>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</si>
  <si>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</si>
  <si>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</si>
  <si>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</si>
  <si>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</si>
  <si>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</si>
  <si>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</si>
  <si>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</si>
  <si>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</si>
  <si>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</si>
  <si>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</si>
  <si>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</si>
  <si>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</si>
  <si>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</si>
  <si>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</si>
  <si>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</si>
  <si>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</si>
  <si>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</si>
  <si>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</si>
  <si>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</si>
  <si>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</si>
  <si>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</si>
  <si>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</si>
  <si>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</si>
  <si>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</si>
  <si>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</si>
  <si>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</si>
  <si>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</si>
  <si>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</si>
  <si>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</si>
  <si>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</si>
  <si>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</si>
  <si>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</si>
  <si>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</si>
  <si>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</si>
  <si>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</si>
  <si>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</si>
  <si>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</si>
  <si>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</si>
  <si>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</si>
  <si>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</si>
  <si>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</si>
  <si>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</si>
  <si>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</si>
  <si>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</si>
  <si>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</si>
  <si>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</si>
  <si>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</si>
  <si>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</si>
  <si>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</si>
  <si>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</si>
  <si>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</si>
  <si>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</si>
  <si>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</si>
  <si>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</si>
  <si>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</si>
  <si>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</si>
  <si>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</si>
  <si>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</si>
  <si>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</si>
  <si>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</si>
  <si>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</si>
  <si>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</si>
  <si>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</si>
  <si>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</si>
  <si>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</si>
  <si>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</si>
  <si>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</si>
  <si>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</si>
  <si>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</si>
  <si>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</si>
  <si>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</si>
  <si>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</si>
  <si>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</si>
  <si>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</si>
  <si>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</si>
  <si>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</si>
  <si>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</si>
  <si>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</si>
  <si>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</si>
  <si>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</si>
  <si>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</si>
  <si>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</si>
  <si>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</si>
  <si>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</si>
  <si>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</si>
  <si>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</si>
  <si>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</si>
  <si>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</si>
  <si>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</si>
  <si>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</si>
  <si>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</si>
  <si>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</si>
  <si>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</si>
  <si>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</si>
  <si>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</si>
  <si>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</si>
  <si>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</si>
  <si>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</si>
  <si>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</si>
  <si>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</si>
  <si>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</si>
  <si>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</si>
  <si>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</si>
  <si>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</si>
  <si>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</si>
  <si>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</si>
  <si>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</si>
  <si>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</si>
  <si>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</si>
  <si>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</si>
  <si>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</si>
  <si>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</si>
  <si>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</si>
  <si>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</si>
  <si>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</si>
  <si>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</si>
  <si>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</si>
  <si>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</si>
  <si>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</si>
  <si>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</si>
  <si>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</si>
  <si>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</si>
  <si>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</si>
  <si>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</si>
  <si>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</si>
  <si>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</si>
  <si>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</si>
  <si>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</si>
  <si>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</si>
  <si>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</si>
  <si>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</si>
  <si>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</si>
  <si>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</si>
  <si>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</si>
  <si>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</si>
  <si>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</si>
  <si>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</si>
  <si>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</si>
  <si>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</si>
  <si>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</si>
  <si>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</si>
  <si>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</si>
  <si>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</si>
  <si>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</si>
  <si>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</si>
  <si>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</si>
  <si>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</si>
  <si>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</si>
  <si>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</si>
  <si>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</si>
  <si>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</si>
  <si>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</si>
  <si>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</si>
  <si>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</si>
  <si>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</si>
  <si>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</si>
  <si>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</si>
  <si>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</si>
  <si>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</si>
  <si>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</si>
  <si>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</si>
  <si>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</si>
  <si>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</si>
  <si>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</si>
  <si>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</si>
  <si>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</si>
  <si>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</si>
  <si>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</si>
  <si>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</si>
  <si>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</si>
  <si>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</si>
  <si>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</si>
  <si>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</si>
  <si>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</si>
  <si>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</si>
  <si>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</si>
  <si>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</si>
  <si>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</si>
  <si>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</si>
  <si>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</si>
  <si>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</si>
  <si>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</si>
  <si>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</si>
  <si>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</si>
  <si>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</si>
  <si>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</si>
  <si>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</si>
  <si>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</si>
  <si>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</si>
  <si>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</si>
  <si>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</si>
  <si>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</si>
  <si>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</si>
  <si>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</si>
  <si>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</si>
  <si>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</si>
  <si>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</si>
  <si>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</si>
  <si>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</si>
  <si>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</si>
  <si>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</si>
  <si>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</si>
  <si>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</si>
  <si>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</si>
  <si>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</si>
  <si>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</si>
  <si>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</si>
  <si>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</si>
  <si>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</si>
  <si>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</si>
  <si>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</si>
  <si>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</si>
  <si>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</si>
  <si>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</si>
  <si>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</si>
  <si>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</si>
  <si>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</si>
  <si>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</si>
  <si>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</si>
  <si>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</si>
  <si>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</si>
  <si>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</si>
  <si>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</si>
  <si>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</si>
  <si>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</si>
  <si>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</si>
  <si>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</si>
  <si>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</si>
  <si>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</si>
  <si>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</si>
  <si>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</si>
  <si>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</si>
  <si>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</si>
  <si>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</si>
  <si>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</si>
  <si>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</si>
  <si>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</si>
  <si>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</si>
  <si>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</si>
  <si>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</si>
  <si>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</si>
  <si>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</si>
  <si>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</si>
  <si>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</si>
  <si>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</si>
  <si>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</si>
  <si>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</si>
  <si>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</si>
  <si>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</si>
  <si>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</si>
  <si>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</si>
  <si>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</si>
  <si>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</si>
  <si>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</si>
  <si>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</si>
  <si>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</si>
  <si>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</si>
  <si>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</si>
  <si>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</si>
  <si>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</si>
  <si>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</si>
  <si>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</si>
  <si>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</si>
  <si>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</si>
  <si>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</si>
  <si>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</si>
  <si>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</si>
  <si>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</si>
  <si>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</si>
  <si>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</si>
  <si>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</si>
  <si>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</si>
  <si>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</si>
  <si>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</si>
  <si>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</si>
  <si>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</si>
  <si>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</si>
  <si>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</si>
  <si>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</si>
  <si>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</si>
  <si>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</si>
  <si>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</si>
  <si>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</si>
  <si>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</si>
  <si>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</si>
  <si>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</si>
  <si>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</si>
  <si>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</si>
  <si>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</si>
  <si>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</si>
  <si>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</si>
  <si>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</si>
  <si>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</si>
  <si>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</si>
  <si>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</si>
  <si>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</si>
  <si>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</si>
  <si>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</si>
  <si>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</si>
  <si>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</si>
  <si>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</si>
  <si>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</si>
  <si>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</si>
  <si>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</si>
  <si>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</si>
  <si>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</si>
  <si>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</si>
  <si>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</si>
  <si>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</si>
  <si>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</si>
  <si>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</si>
  <si>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</si>
  <si>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</si>
  <si>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</si>
  <si>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</si>
  <si>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</si>
  <si>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</si>
  <si>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</si>
  <si>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</si>
  <si>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</si>
  <si>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</si>
  <si>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</si>
  <si>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</si>
  <si>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</si>
  <si>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</si>
  <si>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</si>
  <si>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</si>
  <si>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</si>
  <si>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</si>
  <si>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</si>
  <si>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</si>
  <si>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</si>
  <si>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</si>
  <si>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</si>
  <si>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</si>
  <si>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</si>
  <si>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</si>
  <si>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</si>
  <si>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</si>
  <si>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</si>
  <si>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</si>
  <si>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</si>
  <si>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</si>
  <si>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</si>
  <si>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</si>
  <si>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</si>
  <si>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</si>
  <si>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</si>
  <si>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</si>
  <si>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</si>
  <si>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</si>
  <si>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</si>
  <si>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</si>
  <si>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</si>
  <si>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</si>
  <si>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</si>
  <si>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</si>
  <si>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</si>
  <si>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</si>
  <si>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</si>
  <si>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</si>
  <si>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</si>
  <si>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</si>
  <si>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</si>
  <si>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</si>
  <si>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</si>
  <si>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</si>
  <si>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</si>
  <si>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</si>
  <si>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</si>
  <si>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</si>
  <si>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</si>
  <si>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</si>
  <si>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</si>
  <si>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</si>
  <si>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</si>
  <si>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</si>
  <si>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</si>
  <si>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</si>
  <si>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</si>
  <si>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</si>
  <si>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</si>
  <si>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</si>
  <si>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</si>
  <si>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</si>
  <si>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</si>
  <si>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</si>
  <si>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</si>
  <si>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</si>
  <si>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</si>
  <si>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</si>
  <si>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</si>
  <si>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</si>
  <si>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</si>
  <si>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</si>
  <si>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</si>
  <si>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</si>
  <si>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</si>
  <si>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</si>
  <si>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</si>
  <si>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</si>
  <si>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</si>
  <si>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</si>
  <si>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</si>
  <si>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</si>
  <si>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</si>
  <si>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</si>
  <si>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</si>
  <si>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</si>
  <si>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</si>
  <si>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</si>
  <si>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</si>
  <si>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</si>
  <si>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</si>
  <si>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</si>
  <si>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</si>
  <si>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</si>
  <si>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</si>
  <si>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</si>
  <si>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</si>
  <si>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</si>
  <si>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</si>
  <si>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</si>
  <si>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</si>
  <si>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</si>
  <si>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</si>
  <si>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</si>
  <si>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</si>
  <si>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</si>
  <si>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</si>
  <si>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</si>
  <si>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</si>
  <si>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</si>
  <si>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</si>
  <si>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</si>
  <si>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</si>
  <si>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</si>
  <si>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</si>
  <si>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</si>
  <si>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</si>
  <si>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</si>
  <si>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</si>
  <si>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</si>
  <si>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</si>
  <si>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</si>
  <si>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</si>
  <si>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</si>
  <si>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</si>
  <si>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</si>
  <si>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</si>
  <si>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</si>
  <si>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</si>
  <si>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</si>
  <si>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</si>
  <si>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</si>
  <si>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</si>
  <si>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</si>
  <si>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</si>
  <si>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</si>
  <si>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</si>
  <si>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</si>
  <si>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</si>
  <si>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</si>
  <si>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</si>
  <si>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</si>
  <si>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</si>
  <si>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</si>
  <si>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</si>
  <si>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</si>
  <si>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</si>
  <si>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</si>
  <si>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</si>
  <si>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</si>
  <si>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</si>
  <si>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</si>
  <si>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</si>
  <si>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</si>
  <si>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</si>
  <si>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</si>
  <si>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</si>
  <si>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</si>
  <si>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</si>
  <si>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</si>
  <si>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</si>
  <si>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</si>
  <si>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</si>
  <si>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</si>
  <si>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</si>
  <si>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</si>
  <si>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</si>
  <si>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</si>
  <si>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</si>
  <si>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</si>
  <si>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</si>
  <si>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</si>
  <si>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</si>
  <si>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</si>
  <si>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</si>
  <si>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</si>
  <si>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</si>
  <si>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</si>
  <si>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</si>
  <si>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</si>
  <si>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</si>
  <si>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</si>
  <si>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</si>
  <si>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</si>
  <si>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</si>
  <si>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</si>
  <si>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</si>
  <si>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</si>
  <si>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</si>
  <si>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</si>
  <si>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</si>
  <si>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</si>
  <si>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</si>
  <si>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</si>
  <si>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</si>
  <si>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</si>
  <si>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</si>
  <si>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</si>
  <si>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</si>
  <si>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</si>
  <si>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</si>
  <si>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</si>
  <si>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</si>
  <si>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</si>
  <si>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</si>
  <si>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</si>
  <si>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</si>
  <si>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</si>
  <si>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</si>
  <si>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</si>
  <si>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</si>
  <si>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</si>
  <si>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</si>
  <si>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</si>
  <si>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</si>
  <si>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</si>
  <si>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</si>
  <si>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</si>
  <si>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</si>
  <si>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</si>
  <si>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</si>
  <si>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</si>
  <si>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</si>
  <si>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</si>
  <si>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</si>
  <si>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</si>
  <si>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</si>
  <si>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</si>
  <si>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</si>
  <si>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</si>
  <si>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</si>
  <si>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</si>
  <si>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</si>
  <si>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</si>
  <si>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</si>
  <si>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</si>
  <si>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</si>
  <si>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</si>
  <si>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</si>
  <si>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</si>
  <si>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</si>
  <si>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</si>
  <si>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</si>
  <si>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</si>
  <si>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</si>
  <si>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</si>
  <si>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</si>
  <si>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</si>
  <si>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</si>
  <si>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</si>
  <si>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</si>
  <si>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</si>
  <si>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</si>
  <si>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</si>
  <si>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</si>
  <si>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</si>
  <si>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</si>
  <si>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</si>
  <si>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</si>
  <si>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</si>
  <si>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</si>
  <si>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</si>
  <si>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</si>
  <si>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</si>
  <si>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</si>
  <si>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</si>
  <si>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</si>
  <si>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</si>
  <si>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</si>
  <si>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</si>
  <si>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</si>
  <si>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</si>
  <si>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</si>
  <si>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</si>
  <si>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</si>
  <si>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</si>
  <si>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</si>
  <si>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</si>
  <si>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</si>
  <si>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</si>
  <si>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</si>
  <si>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</si>
  <si>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</si>
  <si>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</si>
  <si>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</si>
  <si>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</si>
  <si>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</si>
  <si>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</si>
  <si>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</si>
  <si>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</si>
  <si>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</si>
  <si>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</si>
  <si>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</si>
  <si>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</si>
  <si>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</si>
  <si>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</si>
  <si>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</si>
  <si>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</si>
  <si>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</si>
  <si>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</si>
  <si>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</si>
  <si>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</si>
  <si>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</si>
  <si>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</si>
  <si>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</si>
  <si>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</si>
  <si>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</si>
  <si>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</si>
  <si>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</si>
  <si>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</si>
  <si>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</si>
  <si>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</si>
  <si>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</si>
  <si>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</si>
  <si>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</si>
  <si>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</si>
  <si>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</si>
  <si>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</si>
  <si>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</si>
  <si>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</si>
  <si>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</si>
  <si>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</si>
  <si>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</si>
  <si>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</si>
  <si>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</si>
  <si>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</si>
  <si>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</si>
  <si>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</si>
  <si>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</si>
  <si>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</si>
  <si>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</si>
  <si>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</si>
  <si>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</si>
  <si>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</si>
  <si>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</si>
  <si>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</si>
  <si>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</si>
  <si>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</si>
  <si>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</si>
  <si>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</si>
  <si>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</si>
  <si>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</si>
  <si>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</si>
  <si>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</si>
  <si>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</si>
  <si>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</si>
  <si>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</si>
  <si>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</si>
  <si>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</si>
  <si>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</si>
  <si>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</si>
  <si>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</si>
  <si>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</si>
  <si>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</si>
  <si>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</si>
  <si>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</si>
  <si>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</si>
  <si>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</si>
  <si>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</si>
  <si>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</si>
  <si>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</si>
  <si>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</si>
  <si>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</si>
  <si>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</si>
  <si>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</si>
  <si>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</si>
  <si>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</si>
  <si>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</si>
  <si>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</si>
  <si>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</si>
  <si>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</si>
  <si>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</si>
  <si>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</si>
  <si>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</si>
  <si>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</si>
  <si>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</si>
  <si>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</si>
  <si>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</si>
  <si>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</si>
  <si>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</si>
  <si>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</si>
  <si>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</si>
  <si>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</si>
  <si>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</si>
  <si>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</si>
  <si>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</si>
  <si>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</si>
  <si>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</si>
  <si>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</si>
  <si>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</si>
  <si>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</si>
  <si>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</si>
  <si>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</si>
  <si>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</si>
  <si>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</si>
  <si>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</si>
  <si>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</si>
  <si>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</si>
  <si>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</si>
  <si>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</si>
  <si>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</si>
  <si>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</si>
  <si>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</si>
  <si>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</si>
  <si>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</si>
  <si>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</si>
  <si>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</si>
  <si>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</si>
  <si>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</si>
  <si>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</si>
  <si>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</si>
  <si>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</si>
  <si>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</si>
  <si>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</si>
  <si>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</si>
  <si>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</si>
  <si>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</si>
  <si>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</si>
  <si>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</si>
  <si>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</si>
  <si>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</si>
  <si>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</si>
  <si>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</si>
  <si>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</si>
  <si>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</si>
  <si>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</si>
  <si>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</si>
  <si>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</si>
  <si>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</si>
  <si>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</si>
  <si>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</si>
  <si>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</si>
  <si>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</si>
  <si>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</si>
  <si>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</si>
  <si>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</si>
  <si>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</si>
  <si>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</si>
  <si>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</si>
  <si>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</si>
  <si>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</si>
  <si>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</si>
  <si>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</si>
  <si>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</si>
  <si>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</si>
  <si>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</si>
  <si>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</si>
  <si>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</si>
  <si>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</si>
  <si>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</si>
  <si>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</si>
  <si>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</si>
  <si>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</si>
  <si>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</si>
  <si>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</si>
  <si>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</si>
  <si>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</si>
  <si>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</si>
  <si>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</si>
  <si>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</si>
  <si>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</si>
  <si>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</si>
  <si>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</si>
  <si>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</si>
  <si>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</si>
  <si>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</si>
  <si>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</si>
  <si>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</si>
  <si>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</si>
  <si>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</si>
  <si>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</si>
  <si>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</si>
  <si>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</si>
  <si>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</si>
  <si>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</si>
  <si>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</si>
  <si>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</si>
  <si>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</si>
  <si>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</si>
  <si>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</si>
  <si>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</si>
  <si>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</si>
  <si>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</si>
  <si>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</si>
  <si>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</si>
  <si>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</si>
  <si>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</si>
  <si>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</si>
  <si>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</si>
  <si>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</si>
  <si>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</si>
  <si>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</si>
  <si>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</si>
  <si>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</si>
  <si>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</si>
  <si>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</si>
  <si>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</si>
  <si>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</si>
  <si>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</si>
  <si>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</si>
  <si>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</si>
  <si>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</si>
  <si>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</si>
  <si>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</si>
  <si>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</si>
  <si>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</si>
  <si>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</si>
  <si>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</si>
  <si>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</si>
  <si>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</si>
  <si>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</si>
  <si>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</si>
  <si>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</si>
  <si>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</si>
  <si>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</si>
  <si>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</si>
  <si>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</si>
  <si>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</si>
  <si>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</si>
  <si>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</si>
  <si>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</si>
  <si>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</si>
  <si>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</si>
  <si>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</si>
  <si>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</si>
  <si>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</si>
  <si>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</si>
  <si>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</si>
  <si>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</si>
  <si>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</si>
  <si>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</si>
  <si>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</si>
  <si>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</si>
  <si>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</si>
  <si>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</si>
  <si>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</si>
  <si>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</si>
  <si>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</si>
  <si>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</si>
  <si>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</si>
  <si>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</si>
  <si>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</si>
  <si>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</si>
  <si>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</si>
  <si>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</si>
  <si>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</si>
  <si>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</si>
  <si>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</si>
  <si>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</si>
  <si>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</si>
  <si>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</si>
  <si>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</si>
  <si>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</si>
  <si>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</si>
  <si>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</si>
  <si>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</si>
  <si>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</si>
  <si>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</si>
  <si>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</si>
  <si>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</si>
  <si>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</si>
  <si>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</si>
  <si>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</si>
  <si>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</si>
  <si>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</si>
  <si>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</si>
  <si>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</si>
  <si>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</si>
  <si>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</si>
  <si>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</si>
  <si>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</si>
  <si>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</si>
  <si>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</si>
  <si>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</si>
  <si>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</si>
  <si>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</si>
  <si>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</si>
  <si>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</si>
  <si>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</si>
  <si>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</si>
  <si>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</si>
  <si>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</si>
  <si>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</si>
  <si>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</si>
  <si>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</si>
  <si>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</si>
  <si>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</si>
  <si>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</si>
  <si>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</si>
  <si>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</si>
  <si>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</si>
  <si>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</si>
  <si>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</si>
  <si>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</si>
  <si>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</si>
  <si>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</si>
  <si>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</si>
  <si>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</si>
  <si>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</si>
  <si>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</si>
  <si>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</si>
  <si>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</si>
  <si>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</si>
  <si>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</si>
  <si>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</si>
  <si>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</si>
  <si>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</si>
  <si>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</si>
  <si>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</si>
  <si>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</si>
  <si>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</si>
  <si>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</si>
  <si>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</si>
  <si>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</si>
  <si>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</si>
  <si>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</si>
  <si>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</si>
  <si>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</si>
  <si>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</si>
  <si>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</si>
  <si>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</si>
  <si>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</si>
  <si>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</si>
  <si>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</si>
  <si>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</si>
  <si>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</si>
  <si>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</si>
  <si>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</si>
  <si>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</si>
  <si>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</si>
  <si>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</si>
  <si>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</si>
  <si>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</si>
  <si>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</si>
  <si>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</si>
  <si>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</si>
  <si>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</si>
  <si>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</si>
  <si>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</si>
  <si>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</si>
  <si>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</si>
  <si>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</si>
  <si>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</si>
  <si>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</si>
  <si>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</si>
  <si>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</si>
  <si>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</si>
  <si>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</si>
  <si>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</si>
  <si>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</si>
  <si>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</si>
  <si>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</si>
  <si>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</si>
  <si>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</si>
  <si>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</si>
  <si>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</si>
  <si>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</si>
  <si>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</si>
  <si>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</si>
  <si>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</si>
  <si>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</si>
  <si>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</si>
  <si>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</si>
  <si>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</si>
  <si>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</si>
  <si>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</si>
  <si>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</si>
  <si>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</si>
  <si>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</si>
  <si>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</si>
  <si>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</si>
  <si>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</si>
  <si>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</si>
  <si>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</si>
  <si>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</si>
  <si>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</si>
  <si>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</si>
  <si>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</si>
  <si>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</si>
  <si>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</si>
  <si>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</si>
  <si>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</si>
  <si>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</si>
  <si>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</si>
  <si>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</si>
  <si>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</si>
  <si>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</si>
  <si>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</si>
  <si>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</si>
  <si>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</si>
  <si>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</si>
  <si>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</si>
  <si>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</si>
  <si>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</si>
  <si>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</si>
  <si>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</si>
  <si>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</si>
  <si>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</si>
  <si>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</si>
  <si>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</si>
  <si>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</si>
  <si>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</si>
  <si>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</si>
  <si>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</si>
  <si>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</si>
  <si>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</si>
  <si>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</si>
  <si>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</si>
  <si>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</si>
  <si>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</si>
  <si>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</si>
  <si>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</si>
  <si>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</si>
  <si>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</si>
  <si>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</si>
  <si>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</si>
  <si>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</si>
  <si>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</si>
  <si>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</si>
  <si>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</si>
  <si>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</si>
  <si>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</si>
  <si>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</si>
  <si>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</si>
  <si>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</si>
  <si>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</si>
  <si>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</si>
  <si>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</si>
  <si>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</si>
  <si>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</si>
  <si>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</si>
  <si>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</si>
  <si>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</si>
  <si>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</si>
  <si>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</si>
  <si>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</si>
  <si>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</si>
  <si>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</si>
  <si>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</si>
  <si>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</si>
  <si>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</si>
  <si>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</si>
  <si>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</si>
  <si>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</si>
  <si>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</si>
  <si>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</si>
  <si>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</si>
  <si>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</si>
  <si>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</si>
  <si>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</si>
  <si>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</si>
  <si>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</si>
  <si>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</si>
  <si>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</si>
  <si>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</si>
  <si>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</si>
  <si>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</si>
  <si>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</si>
  <si>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</si>
  <si>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</si>
  <si>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</si>
  <si>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</si>
  <si>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</si>
  <si>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</si>
  <si>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</si>
  <si>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</si>
  <si>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</si>
  <si>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</si>
  <si>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</si>
  <si>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</si>
  <si>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</si>
  <si>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</si>
  <si>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</si>
  <si>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</si>
  <si>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</si>
  <si>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</si>
  <si>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</si>
  <si>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</si>
  <si>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</si>
  <si>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</si>
  <si>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</si>
  <si>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</si>
  <si>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</si>
  <si>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</si>
  <si>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</si>
  <si>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</si>
  <si>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</si>
  <si>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</si>
  <si>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</si>
  <si>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</si>
  <si>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</si>
  <si>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</si>
  <si>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</si>
  <si>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</si>
  <si>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</si>
  <si>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</si>
  <si>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</si>
  <si>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</si>
  <si>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</si>
  <si>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</si>
  <si>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</si>
  <si>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</si>
  <si>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</si>
  <si>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</si>
  <si>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</si>
  <si>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</si>
  <si>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</si>
  <si>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</si>
  <si>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</si>
  <si>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</si>
  <si>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</si>
  <si>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</si>
  <si>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</si>
  <si>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</si>
  <si>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</si>
  <si>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</si>
  <si>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</si>
  <si>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</si>
  <si>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</si>
  <si>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</si>
  <si>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</si>
  <si>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</si>
  <si>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</si>
  <si>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</si>
  <si>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</si>
  <si>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</si>
  <si>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</si>
  <si>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</si>
  <si>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</si>
  <si>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</si>
  <si>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</si>
  <si>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</si>
  <si>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</si>
  <si>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</si>
  <si>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</si>
  <si>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</si>
  <si>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</si>
  <si>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</si>
  <si>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</si>
  <si>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</si>
  <si>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</si>
  <si>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</si>
  <si>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</si>
  <si>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</si>
  <si>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</si>
  <si>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</si>
  <si>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</si>
  <si>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</si>
  <si>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</si>
  <si>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</si>
  <si>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</si>
  <si>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</si>
  <si>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</si>
  <si>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</si>
  <si>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</si>
  <si>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</si>
  <si>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</si>
  <si>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</si>
  <si>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</si>
  <si>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</si>
  <si>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</si>
  <si>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</si>
  <si>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</si>
  <si>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</si>
  <si>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</si>
  <si>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</si>
  <si>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</si>
  <si>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</si>
  <si>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</si>
  <si>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</si>
  <si>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</si>
  <si>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</si>
  <si>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</si>
  <si>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</si>
  <si>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</si>
  <si>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</si>
  <si>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</si>
  <si>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</si>
  <si>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</si>
  <si>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</si>
  <si>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</si>
  <si>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</si>
  <si>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</si>
  <si>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</si>
  <si>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</si>
  <si>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</si>
  <si>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</si>
  <si>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</si>
  <si>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</si>
  <si>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</si>
  <si>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</si>
  <si>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</si>
  <si>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</si>
  <si>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</si>
  <si>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</si>
  <si>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</si>
  <si>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</si>
  <si>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</si>
  <si>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</si>
  <si>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</si>
  <si>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</si>
  <si>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</si>
  <si>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</si>
  <si>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</si>
  <si>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</si>
  <si>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</si>
  <si>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</si>
  <si>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</si>
  <si>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</si>
  <si>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</si>
  <si>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</si>
  <si>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</si>
  <si>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</si>
  <si>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</si>
  <si>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</si>
  <si>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</si>
  <si>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</si>
  <si>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</si>
  <si>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</si>
  <si>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</si>
  <si>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</si>
  <si>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</si>
  <si>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</si>
  <si>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</si>
  <si>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</si>
  <si>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</si>
  <si>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</si>
  <si>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</si>
  <si>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</si>
  <si>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</si>
  <si>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</si>
  <si>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</si>
  <si>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</si>
  <si>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</si>
  <si>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</si>
  <si>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</si>
  <si>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</si>
  <si>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</si>
  <si>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</si>
  <si>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</si>
  <si>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</si>
  <si>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</si>
  <si>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</si>
  <si>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</si>
  <si>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</si>
  <si>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</si>
  <si>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</si>
  <si>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</si>
  <si>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</si>
  <si>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</si>
  <si>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</si>
  <si>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</si>
  <si>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</si>
  <si>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</si>
  <si>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</si>
  <si>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</si>
  <si>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</si>
  <si>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</si>
  <si>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</si>
  <si>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</si>
  <si>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</si>
  <si>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</si>
  <si>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</si>
  <si>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</si>
  <si>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</si>
  <si>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</si>
  <si>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</si>
  <si>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</si>
  <si>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</si>
  <si>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</si>
  <si>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</si>
  <si>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</si>
  <si>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</si>
  <si>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</si>
  <si>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</si>
  <si>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</si>
  <si>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</si>
  <si>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</si>
  <si>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</si>
  <si>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</si>
  <si>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</si>
  <si>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</si>
  <si>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</si>
  <si>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</si>
  <si>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</si>
  <si>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</si>
  <si>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</si>
  <si>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</si>
  <si>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</si>
  <si>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</si>
  <si>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</si>
  <si>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</si>
  <si>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</si>
  <si>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</si>
  <si>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</si>
  <si>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</si>
  <si>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</si>
  <si>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</si>
  <si>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</si>
  <si>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</si>
  <si>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</si>
  <si>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</si>
  <si>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</si>
  <si>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</si>
  <si>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</si>
  <si>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</si>
  <si>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</si>
  <si>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</si>
  <si>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</si>
  <si>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</si>
  <si>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</si>
  <si>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</si>
  <si>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</si>
  <si>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</si>
  <si>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</si>
  <si>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</si>
  <si>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</si>
  <si>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</si>
  <si>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</si>
  <si>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</si>
  <si>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</si>
  <si>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</si>
  <si>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</si>
  <si>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</si>
  <si>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</si>
  <si>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</si>
  <si>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</si>
  <si>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</si>
  <si>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</si>
  <si>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</si>
  <si>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</si>
  <si>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</si>
  <si>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</si>
  <si>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</si>
  <si>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</si>
  <si>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</si>
  <si>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</si>
  <si>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</si>
  <si>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</si>
  <si>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</si>
  <si>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</si>
  <si>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</si>
  <si>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</si>
  <si>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</si>
  <si>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</si>
  <si>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</si>
  <si>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</si>
  <si>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</si>
  <si>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</si>
  <si>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</si>
  <si>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</si>
  <si>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</si>
  <si>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</si>
  <si>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</si>
  <si>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</si>
  <si>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</si>
  <si>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</si>
  <si>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</si>
  <si>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</si>
  <si>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</si>
  <si>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</si>
  <si>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</si>
  <si>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</si>
  <si>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</si>
  <si>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</si>
  <si>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</si>
  <si>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</si>
  <si>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</si>
  <si>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</si>
  <si>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</si>
  <si>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</si>
  <si>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</si>
  <si>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</si>
  <si>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</si>
  <si>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</si>
  <si>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</si>
  <si>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</si>
  <si>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</si>
  <si>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</si>
  <si>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</si>
  <si>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</si>
  <si>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</si>
  <si>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</si>
  <si>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</si>
  <si>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</si>
  <si>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</si>
  <si>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</si>
  <si>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</si>
  <si>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</si>
  <si>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</si>
  <si>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</si>
  <si>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</si>
  <si>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</si>
  <si>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</si>
  <si>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</si>
  <si>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</si>
  <si>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</si>
  <si>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</si>
  <si>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</si>
  <si>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</si>
  <si>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</si>
  <si>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</si>
  <si>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</si>
  <si>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</si>
  <si>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</si>
  <si>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</si>
  <si>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</si>
  <si>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</si>
  <si>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</si>
  <si>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</si>
  <si>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</si>
  <si>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</si>
  <si>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</si>
  <si>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</si>
  <si>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</si>
  <si>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</si>
  <si>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</si>
  <si>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</si>
  <si>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</si>
  <si>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</si>
  <si>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</si>
  <si>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</si>
  <si>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</si>
  <si>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</si>
  <si>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</si>
  <si>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</si>
  <si>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</si>
  <si>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</si>
  <si>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</si>
  <si>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</si>
  <si>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</si>
  <si>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</si>
  <si>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</si>
  <si>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</si>
  <si>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</si>
  <si>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</si>
  <si>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</si>
  <si>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</si>
  <si>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</si>
  <si>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</si>
  <si>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</si>
  <si>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</si>
  <si>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</si>
  <si>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</si>
  <si>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</si>
  <si>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</si>
  <si>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</si>
  <si>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</si>
  <si>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</si>
  <si>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</si>
  <si>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</si>
  <si>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</si>
  <si>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</si>
  <si>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</si>
  <si>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</si>
  <si>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</si>
  <si>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</si>
  <si>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</si>
  <si>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</si>
  <si>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</si>
  <si>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</si>
  <si>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</si>
  <si>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</si>
  <si>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</si>
  <si>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</si>
  <si>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</si>
  <si>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</si>
  <si>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</si>
  <si>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</si>
  <si>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</si>
  <si>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</si>
  <si>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</si>
  <si>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</si>
  <si>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</si>
  <si>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</si>
  <si>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</si>
  <si>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</si>
  <si>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</si>
  <si>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</si>
  <si>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</si>
  <si>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</si>
  <si>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</si>
  <si>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</si>
  <si>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</si>
  <si>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</si>
  <si>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</si>
  <si>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</si>
  <si>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</si>
  <si>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</si>
  <si>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</si>
  <si>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</si>
  <si>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</si>
  <si>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</si>
  <si>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</si>
  <si>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</si>
  <si>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</si>
  <si>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</si>
  <si>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</si>
  <si>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</si>
  <si>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</si>
  <si>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</si>
  <si>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</si>
  <si>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</si>
  <si>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</si>
  <si>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</si>
  <si>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</si>
  <si>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</si>
  <si>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</si>
  <si>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</si>
  <si>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</si>
  <si>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</si>
  <si>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</si>
  <si>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</si>
  <si>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</si>
  <si>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</si>
  <si>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</si>
  <si>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</si>
  <si>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</si>
  <si>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</si>
  <si>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</si>
  <si>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</si>
  <si>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</si>
  <si>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</si>
  <si>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</si>
  <si>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</si>
  <si>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</si>
  <si>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</si>
  <si>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</si>
  <si>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</si>
  <si>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</si>
  <si>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</si>
  <si>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</si>
  <si>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</si>
  <si>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</si>
  <si>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</si>
  <si>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</si>
  <si>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</si>
  <si>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</si>
  <si>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</si>
  <si>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</si>
  <si>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</si>
  <si>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</si>
  <si>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</si>
  <si>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</si>
  <si>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</si>
  <si>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</si>
  <si>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</si>
  <si>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</si>
  <si>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</si>
  <si>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</si>
  <si>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</si>
  <si>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</si>
  <si>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</si>
  <si>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</si>
  <si>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</si>
  <si>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</si>
  <si>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</si>
  <si>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</si>
  <si>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</si>
  <si>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</si>
  <si>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</si>
  <si>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</si>
  <si>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</si>
  <si>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</si>
  <si>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</si>
  <si>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</si>
  <si>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</si>
  <si>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</si>
  <si>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</si>
  <si>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</si>
  <si>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</si>
  <si>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</si>
  <si>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</si>
  <si>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</si>
  <si>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</si>
  <si>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</si>
  <si>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</si>
  <si>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</si>
  <si>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</si>
  <si>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</si>
  <si>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</si>
  <si>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</si>
  <si>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</si>
  <si>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</si>
  <si>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</si>
  <si>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</si>
  <si>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</si>
  <si>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</si>
  <si>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</si>
  <si>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</si>
  <si>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</si>
  <si>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</si>
  <si>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</si>
  <si>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</si>
  <si>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</si>
  <si>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</si>
  <si>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</si>
  <si>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</si>
  <si>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</si>
  <si>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</si>
  <si>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</si>
  <si>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</si>
  <si>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</si>
  <si>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</si>
  <si>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</si>
  <si>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</si>
  <si>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</si>
  <si>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</si>
  <si>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</si>
  <si>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</si>
  <si>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</si>
  <si>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</si>
  <si>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</si>
  <si>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</si>
  <si>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</si>
  <si>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</si>
  <si>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</si>
  <si>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</si>
  <si>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</si>
  <si>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</si>
  <si>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</si>
  <si>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</si>
  <si>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</si>
  <si>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</si>
  <si>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</si>
  <si>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</si>
  <si>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</si>
  <si>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</si>
  <si>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</si>
  <si>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</si>
  <si>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</si>
  <si>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</si>
  <si>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</si>
  <si>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</si>
  <si>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</si>
  <si>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</si>
  <si>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</si>
  <si>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</si>
  <si>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</si>
  <si>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</si>
  <si>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</si>
  <si>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</si>
  <si>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</si>
  <si>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</si>
  <si>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</si>
  <si>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</si>
  <si>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</si>
  <si>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</si>
  <si>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</si>
  <si>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</si>
  <si>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</si>
  <si>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</si>
  <si>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</si>
  <si>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</si>
  <si>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</si>
  <si>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</si>
  <si>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</si>
  <si>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</si>
  <si>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</si>
  <si>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</si>
  <si>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</si>
  <si>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</si>
  <si>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</si>
  <si>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</si>
  <si>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</si>
  <si>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</si>
  <si>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</si>
  <si>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</si>
  <si>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</si>
  <si>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</si>
  <si>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</si>
  <si>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</si>
  <si>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</si>
  <si>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</si>
  <si>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</si>
  <si>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</si>
  <si>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</si>
  <si>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</si>
  <si>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</si>
  <si>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</si>
  <si>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</si>
  <si>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</si>
  <si>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</si>
  <si>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</si>
  <si>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</si>
  <si>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</si>
  <si>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</si>
  <si>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</si>
  <si>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</si>
  <si>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</si>
  <si>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</si>
  <si>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</si>
  <si>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</si>
  <si>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</si>
  <si>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</si>
  <si>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</si>
  <si>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</si>
  <si>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</si>
  <si>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</si>
  <si>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</si>
  <si>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</si>
  <si>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</si>
  <si>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</si>
  <si>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</si>
  <si>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</si>
  <si>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</si>
  <si>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</si>
  <si>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</si>
  <si>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</si>
  <si>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</si>
  <si>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</si>
  <si>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</si>
  <si>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</si>
  <si>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</si>
  <si>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</si>
  <si>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</si>
  <si>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</si>
  <si>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</si>
  <si>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</si>
  <si>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</si>
  <si>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</si>
  <si>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</si>
  <si>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</si>
  <si>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</si>
  <si>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</si>
  <si>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</si>
  <si>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</si>
  <si>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</si>
  <si>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</si>
  <si>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</si>
  <si>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</si>
  <si>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</si>
  <si>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</si>
  <si>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</si>
  <si>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</si>
  <si>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</si>
  <si>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</si>
  <si>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</si>
  <si>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</si>
  <si>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</si>
  <si>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</si>
  <si>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</si>
  <si>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</si>
  <si>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</si>
  <si>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</si>
  <si>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</si>
  <si>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</si>
  <si>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</si>
  <si>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</si>
  <si>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</si>
  <si>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</si>
  <si>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</si>
  <si>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</si>
  <si>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</si>
  <si>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</si>
  <si>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</si>
  <si>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</si>
  <si>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</si>
  <si>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</si>
  <si>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</si>
  <si>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</si>
  <si>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</si>
  <si>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</si>
  <si>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</si>
  <si>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</si>
  <si>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</si>
  <si>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</si>
  <si>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</si>
  <si>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</si>
  <si>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</si>
  <si>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</si>
  <si>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</si>
  <si>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</si>
  <si>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</si>
  <si>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</si>
  <si>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</si>
  <si>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</si>
  <si>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</si>
  <si>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</si>
  <si>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</si>
  <si>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</si>
  <si>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</si>
  <si>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</si>
  <si>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</si>
  <si>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</si>
  <si>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</si>
  <si>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</si>
  <si>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</si>
  <si>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</si>
  <si>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</si>
  <si>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</si>
  <si>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</si>
  <si>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</si>
  <si>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</si>
  <si>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</si>
  <si>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</si>
  <si>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</si>
  <si>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</si>
  <si>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</si>
  <si>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</si>
  <si>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</si>
  <si>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</si>
  <si>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</si>
  <si>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</si>
  <si>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</si>
  <si>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</si>
  <si>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</si>
  <si>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</si>
  <si>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</si>
  <si>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</si>
  <si>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</si>
  <si>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</si>
  <si>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</si>
  <si>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</si>
  <si>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</si>
  <si>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</si>
  <si>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</si>
  <si>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</si>
  <si>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</si>
  <si>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</si>
  <si>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</si>
  <si>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</si>
  <si>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</si>
  <si>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</si>
  <si>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</si>
  <si>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</si>
  <si>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</si>
  <si>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</si>
  <si>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</si>
  <si>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</si>
  <si>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</si>
  <si>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</si>
  <si>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</si>
  <si>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</si>
  <si>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</si>
  <si>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</si>
  <si>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</si>
  <si>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</si>
  <si>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</si>
  <si>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</si>
  <si>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</si>
  <si>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</si>
  <si>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</si>
  <si>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</si>
  <si>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</si>
  <si>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</si>
  <si>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</si>
  <si>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</si>
  <si>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</si>
  <si>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</si>
  <si>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</si>
  <si>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</si>
  <si>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</si>
  <si>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</si>
  <si>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</si>
  <si>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</si>
  <si>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</si>
  <si>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</si>
  <si>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</si>
  <si>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</si>
  <si>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</si>
  <si>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</si>
  <si>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</si>
  <si>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</si>
  <si>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</si>
  <si>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</si>
  <si>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</si>
  <si>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</si>
  <si>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</si>
  <si>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</si>
  <si>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</si>
  <si>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</si>
  <si>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</si>
  <si>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</si>
  <si>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</si>
  <si>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</si>
  <si>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</si>
  <si>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</si>
  <si>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</si>
  <si>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</si>
  <si>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</si>
  <si>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</si>
  <si>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</si>
  <si>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</si>
  <si>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</si>
  <si>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</si>
  <si>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</si>
  <si>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</si>
  <si>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</si>
  <si>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</si>
  <si>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</si>
  <si>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</si>
  <si>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</si>
  <si>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</si>
  <si>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</si>
  <si>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</si>
  <si>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</si>
  <si>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</si>
  <si>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</si>
  <si>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</si>
  <si>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</si>
  <si>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</si>
  <si>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</si>
  <si>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</si>
  <si>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</si>
  <si>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</si>
  <si>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</si>
  <si>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</si>
  <si>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</si>
  <si>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</si>
  <si>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</si>
  <si>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</si>
  <si>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</si>
  <si>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</si>
  <si>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</si>
  <si>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</si>
  <si>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</si>
  <si>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</si>
  <si>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</si>
  <si>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</si>
  <si>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</si>
  <si>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</si>
  <si>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</si>
  <si>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</si>
  <si>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</si>
  <si>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</si>
  <si>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</si>
  <si>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</si>
  <si>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</si>
  <si>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</si>
  <si>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</si>
  <si>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</si>
  <si>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</si>
  <si>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</si>
  <si>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</si>
  <si>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</si>
  <si>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</si>
  <si>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</si>
  <si>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</si>
  <si>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</si>
  <si>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</si>
  <si>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</si>
  <si>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</si>
  <si>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</si>
  <si>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</si>
  <si>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</si>
  <si>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</si>
  <si>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</si>
  <si>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</si>
  <si>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</si>
  <si>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</si>
  <si>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</si>
  <si>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</si>
  <si>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</si>
  <si>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</si>
  <si>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</si>
  <si>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</si>
  <si>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</si>
  <si>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</si>
  <si>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</si>
  <si>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</si>
  <si>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</si>
  <si>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</si>
  <si>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</si>
  <si>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</si>
  <si>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</si>
  <si>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</si>
  <si>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</si>
  <si>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</si>
  <si>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</si>
  <si>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</si>
  <si>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</si>
  <si>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</si>
  <si>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</si>
  <si>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</si>
  <si>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</si>
  <si>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</si>
  <si>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</si>
  <si>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</si>
  <si>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</si>
  <si>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</si>
  <si>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</si>
  <si>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</si>
  <si>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</si>
  <si>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</si>
  <si>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</si>
  <si>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</si>
  <si>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</si>
  <si>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</si>
  <si>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</si>
  <si>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</si>
  <si>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</si>
  <si>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</si>
  <si>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</si>
  <si>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</si>
  <si>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</si>
  <si>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</si>
  <si>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</si>
  <si>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</si>
  <si>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</si>
  <si>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</si>
  <si>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</si>
  <si>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</si>
  <si>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</si>
  <si>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</si>
  <si>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</si>
  <si>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</si>
  <si>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</si>
  <si>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</si>
  <si>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</si>
  <si>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</si>
  <si>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</si>
  <si>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</si>
  <si>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</si>
  <si>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</si>
  <si>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</si>
  <si>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</si>
  <si>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</si>
  <si>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</si>
  <si>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</si>
  <si>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</si>
  <si>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</si>
  <si>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</si>
  <si>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</si>
  <si>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</si>
  <si>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</si>
  <si>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</si>
  <si>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</si>
  <si>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</si>
  <si>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</si>
  <si>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</si>
  <si>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</si>
  <si>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</si>
  <si>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</si>
  <si>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</si>
  <si>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</si>
  <si>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</si>
  <si>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</si>
  <si>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</si>
  <si>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</si>
  <si>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</si>
  <si>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</si>
  <si>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</si>
  <si>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</si>
  <si>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</si>
  <si>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</si>
  <si>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</si>
  <si>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</si>
  <si>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</si>
  <si>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</si>
  <si>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</si>
  <si>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</si>
  <si>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</si>
  <si>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</si>
  <si>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</si>
  <si>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</si>
  <si>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</si>
  <si>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</si>
  <si>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</si>
  <si>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</si>
  <si>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</si>
  <si>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</si>
  <si>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</si>
  <si>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</si>
  <si>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</si>
  <si>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</si>
  <si>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</si>
  <si>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</si>
  <si>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</si>
  <si>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</si>
  <si>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</si>
  <si>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</si>
  <si>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</si>
  <si>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</si>
  <si>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</si>
  <si>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</si>
  <si>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</si>
  <si>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</si>
  <si>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</si>
  <si>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</si>
  <si>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</si>
  <si>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</si>
  <si>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</si>
  <si>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</si>
  <si>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</si>
  <si>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</si>
  <si>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</si>
  <si>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</si>
  <si>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</si>
  <si>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</si>
  <si>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</si>
  <si>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</si>
  <si>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</si>
  <si>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</si>
  <si>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</si>
  <si>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</si>
  <si>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</si>
  <si>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</si>
  <si>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</si>
  <si>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</si>
  <si>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</si>
  <si>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</si>
  <si>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</si>
  <si>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</si>
  <si>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</si>
  <si>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</si>
  <si>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</si>
  <si>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</si>
  <si>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</si>
  <si>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</si>
  <si>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</si>
  <si>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</si>
  <si>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</si>
  <si>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</si>
  <si>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</si>
  <si>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</si>
  <si>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</si>
  <si>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</si>
  <si>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</si>
  <si>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</si>
  <si>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</si>
  <si>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</si>
  <si>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</si>
  <si>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</si>
  <si>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</si>
  <si>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</si>
  <si>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</si>
  <si>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</si>
  <si>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</si>
  <si>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</si>
  <si>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</si>
  <si>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</si>
  <si>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</si>
  <si>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</si>
  <si>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</si>
  <si>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</si>
  <si>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</si>
  <si>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</si>
  <si>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</si>
  <si>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</si>
  <si>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</si>
  <si>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</si>
  <si>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</si>
  <si>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</si>
  <si>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</si>
  <si>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</si>
  <si>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</si>
  <si>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</si>
  <si>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</si>
  <si>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</si>
  <si>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</si>
  <si>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</si>
  <si>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</si>
  <si>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</si>
  <si>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</si>
  <si>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</si>
  <si>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</si>
  <si>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</si>
  <si>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</si>
  <si>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</si>
  <si>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</si>
  <si>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</si>
  <si>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</si>
  <si>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</si>
  <si>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</si>
  <si>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</si>
  <si>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</si>
  <si>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</si>
  <si>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</si>
  <si>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</si>
  <si>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</si>
  <si>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</si>
  <si>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</si>
  <si>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</si>
  <si>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</si>
  <si>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</si>
  <si>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</si>
  <si>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</si>
  <si>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</si>
  <si>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</si>
  <si>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</si>
  <si>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</si>
  <si>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</si>
  <si>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</si>
  <si>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</si>
  <si>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</si>
  <si>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</si>
  <si>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</si>
  <si>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</si>
  <si>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</si>
  <si>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</si>
  <si>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</si>
  <si>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</si>
  <si>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</si>
  <si>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</si>
  <si>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</si>
  <si>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</si>
  <si>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</si>
  <si>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</si>
  <si>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</si>
  <si>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</si>
  <si>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</si>
  <si>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</si>
  <si>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</si>
  <si>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</si>
  <si>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</si>
  <si>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</si>
  <si>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</si>
  <si>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</si>
  <si>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</si>
  <si>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</si>
  <si>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</si>
  <si>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</si>
  <si>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</si>
  <si>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</si>
  <si>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</si>
  <si>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</si>
  <si>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</si>
  <si>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</si>
  <si>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</si>
  <si>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</si>
  <si>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</si>
  <si>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</si>
  <si>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</si>
  <si>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</si>
  <si>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</si>
  <si>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</si>
  <si>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</si>
  <si>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</si>
  <si>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</si>
  <si>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</si>
  <si>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</si>
  <si>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</si>
  <si>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</si>
  <si>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</si>
  <si>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</si>
  <si>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</si>
  <si>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</si>
  <si>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</si>
  <si>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</si>
  <si>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</si>
  <si>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</si>
  <si>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</si>
  <si>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</si>
  <si>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</si>
  <si>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</si>
  <si>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</si>
  <si>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</si>
  <si>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</si>
  <si>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</si>
  <si>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</si>
  <si>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</si>
  <si>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</si>
  <si>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</si>
  <si>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</si>
  <si>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</si>
  <si>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</si>
  <si>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</si>
  <si>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</si>
  <si>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</si>
  <si>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</si>
  <si>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</si>
  <si>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</si>
  <si>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</si>
  <si>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</si>
  <si>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</si>
  <si>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</si>
  <si>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</si>
  <si>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</si>
  <si>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</si>
  <si>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</si>
  <si>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</si>
  <si>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</si>
  <si>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</si>
  <si>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</si>
  <si>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</si>
  <si>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</si>
  <si>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</si>
  <si>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</si>
  <si>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</si>
  <si>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</si>
  <si>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</si>
  <si>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</si>
  <si>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</si>
  <si>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</si>
  <si>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</si>
  <si>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</si>
  <si>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</si>
  <si>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</si>
  <si>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</si>
  <si>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</si>
  <si>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</si>
  <si>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</si>
  <si>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</si>
  <si>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</si>
  <si>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</si>
  <si>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</si>
  <si>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</si>
  <si>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</si>
  <si>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</si>
  <si>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</si>
  <si>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</si>
  <si>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</si>
  <si>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</si>
  <si>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</si>
  <si>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</si>
  <si>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</si>
  <si>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</si>
  <si>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</si>
  <si>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</si>
  <si>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</si>
  <si>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</si>
  <si>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</si>
  <si>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</si>
  <si>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</si>
  <si>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</si>
  <si>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</si>
  <si>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</si>
  <si>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</si>
  <si>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</si>
  <si>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</si>
  <si>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</si>
  <si>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</si>
  <si>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</si>
  <si>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</si>
  <si>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</si>
  <si>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</si>
  <si>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</si>
  <si>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</si>
  <si>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</si>
  <si>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</si>
  <si>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</si>
  <si>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</si>
  <si>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</si>
  <si>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</si>
  <si>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</si>
  <si>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</si>
  <si>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</si>
  <si>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</si>
  <si>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</si>
  <si>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</si>
  <si>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</si>
  <si>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</si>
  <si>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</si>
  <si>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</si>
  <si>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</si>
  <si>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</si>
  <si>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</si>
  <si>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</si>
  <si>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</si>
  <si>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</si>
  <si>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</si>
  <si>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</si>
  <si>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</si>
  <si>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</si>
  <si>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</si>
  <si>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</si>
  <si>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</si>
  <si>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</si>
  <si>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</si>
  <si>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</si>
  <si>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</si>
  <si>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</si>
  <si>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</si>
  <si>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</si>
  <si>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</si>
  <si>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</si>
  <si>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</si>
  <si>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</si>
  <si>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</si>
  <si>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</si>
  <si>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</si>
  <si>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</si>
  <si>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</si>
  <si>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</si>
  <si>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</si>
  <si>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</si>
  <si>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</si>
  <si>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</si>
  <si>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</si>
  <si>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</si>
  <si>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</si>
  <si>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</si>
  <si>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</si>
  <si>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</si>
  <si>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</si>
  <si>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</si>
  <si>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</si>
  <si>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</si>
  <si>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</si>
  <si>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</si>
  <si>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</si>
  <si>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</si>
  <si>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</si>
  <si>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</si>
  <si>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</si>
  <si>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</si>
  <si>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</si>
  <si>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</si>
  <si>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</si>
  <si>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</si>
  <si>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</si>
  <si>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</si>
  <si>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</si>
  <si>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</si>
  <si>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</si>
  <si>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</si>
  <si>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</si>
  <si>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</si>
  <si>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</si>
  <si>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</si>
  <si>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</si>
  <si>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</si>
  <si>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</si>
  <si>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</si>
  <si>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</si>
  <si>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</si>
  <si>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</si>
  <si>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</si>
  <si>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</si>
  <si>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</si>
  <si>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</si>
  <si>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</si>
  <si>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</si>
  <si>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</si>
  <si>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</si>
  <si>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</si>
  <si>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</si>
  <si>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</si>
  <si>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</si>
  <si>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</si>
  <si>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</si>
  <si>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</si>
  <si>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</si>
  <si>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</si>
  <si>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</si>
  <si>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</si>
  <si>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</si>
  <si>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</si>
  <si>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</si>
  <si>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</si>
  <si>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</si>
  <si>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</si>
  <si>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</si>
  <si>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</si>
  <si>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</si>
  <si>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</si>
  <si>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</si>
  <si>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</si>
  <si>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</si>
  <si>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</si>
  <si>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</si>
  <si>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</si>
  <si>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</si>
  <si>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</si>
  <si>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</si>
  <si>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</si>
  <si>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</si>
  <si>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</si>
  <si>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</si>
  <si>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</si>
  <si>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</si>
  <si>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</si>
  <si>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</si>
  <si>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</si>
  <si>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</si>
  <si>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</si>
  <si>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</si>
  <si>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</si>
  <si>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</si>
  <si>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</si>
  <si>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</si>
  <si>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</si>
  <si>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</si>
  <si>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</si>
  <si>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</si>
  <si>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</si>
  <si>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</si>
  <si>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</si>
  <si>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</si>
  <si>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</si>
  <si>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</si>
  <si>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</si>
  <si>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</si>
  <si>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</si>
  <si>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</si>
  <si>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</si>
  <si>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</si>
  <si>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</si>
  <si>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</si>
  <si>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</si>
  <si>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</si>
  <si>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</si>
  <si>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</si>
  <si>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</si>
  <si>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</si>
  <si>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</si>
  <si>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</si>
  <si>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</si>
  <si>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</si>
  <si>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</si>
  <si>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</si>
  <si>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</si>
  <si>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</si>
  <si>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</si>
  <si>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</si>
  <si>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</si>
  <si>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</si>
  <si>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</si>
  <si>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</si>
  <si>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</si>
  <si>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</si>
  <si>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</si>
  <si>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</si>
  <si>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</si>
  <si>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</si>
  <si>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</si>
  <si>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</si>
  <si>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</si>
  <si>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</si>
  <si>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</si>
  <si>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</si>
  <si>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</si>
  <si>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</si>
  <si>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</si>
  <si>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</si>
  <si>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</si>
  <si>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</si>
  <si>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</si>
  <si>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</si>
  <si>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</si>
  <si>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</si>
  <si>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</si>
  <si>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</si>
  <si>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</si>
  <si>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</si>
  <si>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</si>
  <si>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</si>
  <si>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</si>
  <si>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</si>
  <si>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</si>
  <si>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</si>
  <si>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</si>
  <si>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</si>
  <si>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</si>
  <si>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</si>
  <si>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</si>
  <si>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</si>
  <si>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</si>
  <si>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</si>
  <si>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</si>
  <si>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</si>
  <si>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</si>
  <si>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</si>
  <si>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</si>
  <si>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</si>
  <si>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</si>
  <si>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</si>
  <si>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</si>
  <si>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</si>
  <si>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</si>
  <si>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</si>
  <si>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</si>
  <si>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</si>
  <si>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</si>
  <si>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</si>
  <si>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</si>
  <si>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</si>
  <si>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</si>
  <si>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</si>
  <si>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</si>
  <si>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</si>
  <si>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</si>
  <si>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</si>
  <si>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</si>
  <si>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</si>
  <si>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</si>
  <si>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</si>
  <si>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</si>
  <si>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</si>
  <si>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</si>
  <si>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</si>
  <si>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</si>
  <si>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</si>
  <si>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</si>
  <si>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</si>
  <si>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</si>
  <si>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</si>
  <si>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</si>
  <si>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</si>
  <si>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</si>
  <si>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</si>
  <si>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</si>
  <si>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</si>
  <si>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</si>
  <si>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</si>
  <si>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</si>
  <si>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</si>
  <si>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</si>
  <si>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</si>
  <si>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</si>
  <si>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</si>
  <si>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</si>
  <si>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</si>
  <si>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</si>
  <si>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</si>
  <si>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</si>
  <si>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</si>
  <si>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</si>
  <si>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</si>
  <si>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</si>
  <si>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</si>
  <si>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</si>
  <si>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</si>
  <si>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</si>
  <si>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</si>
  <si>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</si>
  <si>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</si>
  <si>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</si>
  <si>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</si>
  <si>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</si>
  <si>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</si>
  <si>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</si>
  <si>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</si>
  <si>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</si>
  <si>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</si>
  <si>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</si>
  <si>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</si>
  <si>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</si>
  <si>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</si>
  <si>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</si>
  <si>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</si>
  <si>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</si>
  <si>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</si>
  <si>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</si>
  <si>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</si>
  <si>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</si>
  <si>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</si>
  <si>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</si>
  <si>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</si>
  <si>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</si>
  <si>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</si>
  <si>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</si>
  <si>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</si>
  <si>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</si>
  <si>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</si>
  <si>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</si>
  <si>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</si>
  <si>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</si>
  <si>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</si>
  <si>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</si>
  <si>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</si>
  <si>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</si>
  <si>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</si>
  <si>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</si>
  <si>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</si>
  <si>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</si>
  <si>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</si>
  <si>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</si>
  <si>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</si>
  <si>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</si>
  <si>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</si>
  <si>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</si>
  <si>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</si>
  <si>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</si>
  <si>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</si>
  <si>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</si>
  <si>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</si>
  <si>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</si>
  <si>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</si>
  <si>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</si>
  <si>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</si>
  <si>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</si>
  <si>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</si>
  <si>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</si>
  <si>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</si>
  <si>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</si>
  <si>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</si>
  <si>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</si>
  <si>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</si>
  <si>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</si>
  <si>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</si>
  <si>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</si>
  <si>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</si>
  <si>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</si>
  <si>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</si>
  <si>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</si>
  <si>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</si>
  <si>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</si>
  <si>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</si>
  <si>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</si>
  <si>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</si>
  <si>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</si>
  <si>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</si>
  <si>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</si>
  <si>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</si>
  <si>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</si>
  <si>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</si>
  <si>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</si>
  <si>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</si>
  <si>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</si>
  <si>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</si>
  <si>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</si>
  <si>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</si>
  <si>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</si>
  <si>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</si>
  <si>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</si>
  <si>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</si>
  <si>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</si>
  <si>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</si>
  <si>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</si>
  <si>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</si>
  <si>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</si>
  <si>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</si>
  <si>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</si>
  <si>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</si>
  <si>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</si>
  <si>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</si>
  <si>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</si>
  <si>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</si>
  <si>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</si>
  <si>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</si>
  <si>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</si>
  <si>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</si>
  <si>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</si>
  <si>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</si>
  <si>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</si>
  <si>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</si>
  <si>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</si>
  <si>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</si>
  <si>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</si>
  <si>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</si>
  <si>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</si>
  <si>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</si>
  <si>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</si>
  <si>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</si>
  <si>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</si>
  <si>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</si>
  <si>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</si>
  <si>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</si>
  <si>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</si>
  <si>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</si>
  <si>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</si>
  <si>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</si>
  <si>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</si>
  <si>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</si>
  <si>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</si>
  <si>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</si>
  <si>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</si>
  <si>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</si>
  <si>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</si>
  <si>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</si>
  <si>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</si>
  <si>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</si>
  <si>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</si>
  <si>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</si>
  <si>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</si>
  <si>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</si>
  <si>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</si>
  <si>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</si>
  <si>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</si>
  <si>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</si>
  <si>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</si>
  <si>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</si>
  <si>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</si>
  <si>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</si>
  <si>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</si>
  <si>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</si>
  <si>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</si>
  <si>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</si>
  <si>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</si>
  <si>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</si>
  <si>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</si>
  <si>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</si>
  <si>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</si>
  <si>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</si>
  <si>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</si>
  <si>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</si>
  <si>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</si>
  <si>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</si>
  <si>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</si>
  <si>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</si>
  <si>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</si>
  <si>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</si>
  <si>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</si>
  <si>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</si>
  <si>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</si>
  <si>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</si>
  <si>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</si>
  <si>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</si>
  <si>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</si>
  <si>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</si>
  <si>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</si>
  <si>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</si>
  <si>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</si>
  <si>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</si>
  <si>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</si>
  <si>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</si>
  <si>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</si>
  <si>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</si>
  <si>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</si>
  <si>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</si>
  <si>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</si>
  <si>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</si>
  <si>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</si>
  <si>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</si>
  <si>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</si>
  <si>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</si>
  <si>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</si>
  <si>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</si>
  <si>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</si>
  <si>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</si>
  <si>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</si>
  <si>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</si>
  <si>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</si>
  <si>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</si>
  <si>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</si>
  <si>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</si>
  <si>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</si>
  <si>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</si>
  <si>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</si>
  <si>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</si>
  <si>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</si>
  <si>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</si>
  <si>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</si>
  <si>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</si>
  <si>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</si>
  <si>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</si>
  <si>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</si>
  <si>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</si>
  <si>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</si>
  <si>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</si>
  <si>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</si>
  <si>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</si>
  <si>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</si>
  <si>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</si>
  <si>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</si>
  <si>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</si>
  <si>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</si>
  <si>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</si>
  <si>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</si>
  <si>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</si>
  <si>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</si>
  <si>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</si>
  <si>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</si>
  <si>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</si>
  <si>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</si>
  <si>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</si>
  <si>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</si>
  <si>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</si>
  <si>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</si>
  <si>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</si>
  <si>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</si>
  <si>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</si>
  <si>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</si>
  <si>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</si>
  <si>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</si>
  <si>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</si>
  <si>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</si>
  <si>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</si>
  <si>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</si>
  <si>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</si>
  <si>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</si>
  <si>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</si>
  <si>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</si>
  <si>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</si>
  <si>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</si>
  <si>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</si>
  <si>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</si>
  <si>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</si>
  <si>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</si>
  <si>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</si>
  <si>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</si>
  <si>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</si>
  <si>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</si>
  <si>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</si>
  <si>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</si>
  <si>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</si>
  <si>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</si>
  <si>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</si>
  <si>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</si>
  <si>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</si>
  <si>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</si>
  <si>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</si>
  <si>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</si>
  <si>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</si>
  <si>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</si>
  <si>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</si>
  <si>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</si>
  <si>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</si>
  <si>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</si>
  <si>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</si>
  <si>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</si>
  <si>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</si>
  <si>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</si>
  <si>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</si>
  <si>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</si>
  <si>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</si>
  <si>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</si>
  <si>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</si>
  <si>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</si>
  <si>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</si>
  <si>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</si>
  <si>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</si>
  <si>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</si>
  <si>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</si>
  <si>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</si>
  <si>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</si>
  <si>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</si>
  <si>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</si>
  <si>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</si>
  <si>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</si>
  <si>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</si>
  <si>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</si>
  <si>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</si>
  <si>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</si>
  <si>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</si>
  <si>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</si>
  <si>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</si>
  <si>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</si>
  <si>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</si>
  <si>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</si>
  <si>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</si>
  <si>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</si>
  <si>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</si>
  <si>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</si>
  <si>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</si>
  <si>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</si>
  <si>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</si>
  <si>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</si>
  <si>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</si>
  <si>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</si>
  <si>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</si>
  <si>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</si>
  <si>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</si>
  <si>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</si>
  <si>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</si>
  <si>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</si>
  <si>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</si>
  <si>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</si>
  <si>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</si>
  <si>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</si>
  <si>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</si>
  <si>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</si>
  <si>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</si>
  <si>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</si>
  <si>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</si>
  <si>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</si>
  <si>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</si>
  <si>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</si>
  <si>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</si>
  <si>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</si>
  <si>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</si>
  <si>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</si>
  <si>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</si>
  <si>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</si>
  <si>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</si>
  <si>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</si>
  <si>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</si>
  <si>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</si>
  <si>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</si>
  <si>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</si>
  <si>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</si>
  <si>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</si>
  <si>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</si>
  <si>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</si>
  <si>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</si>
  <si>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</si>
  <si>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</si>
  <si>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</si>
  <si>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</si>
  <si>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</si>
  <si>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</si>
  <si>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</si>
  <si>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</si>
  <si>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</si>
  <si>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</si>
  <si>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</si>
  <si>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</si>
  <si>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</si>
  <si>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</si>
  <si>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</si>
  <si>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</si>
  <si>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</si>
  <si>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</si>
  <si>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</si>
  <si>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</si>
  <si>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</si>
  <si>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</si>
  <si>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</si>
  <si>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</si>
  <si>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</si>
  <si>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</si>
  <si>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</si>
  <si>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</si>
  <si>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</si>
  <si>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</si>
  <si>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</si>
  <si>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</si>
  <si>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</si>
  <si>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</si>
  <si>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</si>
  <si>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</si>
  <si>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</si>
  <si>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</si>
  <si>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</si>
  <si>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</si>
  <si>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</si>
  <si>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</si>
  <si>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</si>
  <si>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</si>
  <si>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</si>
  <si>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</si>
  <si>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</si>
  <si>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</si>
  <si>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</si>
  <si>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</si>
  <si>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</si>
  <si>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</si>
  <si>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</si>
  <si>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</si>
  <si>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</si>
  <si>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</si>
  <si>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</si>
  <si>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</si>
  <si>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</si>
  <si>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</si>
  <si>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</si>
  <si>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</si>
  <si>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</si>
  <si>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</si>
  <si>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</si>
  <si>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</si>
  <si>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</si>
  <si>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</si>
  <si>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</si>
  <si>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</si>
  <si>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</si>
  <si>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</si>
  <si>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</si>
  <si>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</si>
  <si>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</si>
  <si>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</si>
  <si>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</si>
  <si>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</si>
  <si>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</si>
  <si>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</si>
  <si>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</si>
  <si>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</si>
  <si>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</si>
  <si>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</si>
  <si>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</si>
  <si>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</si>
  <si>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</si>
  <si>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</si>
  <si>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</si>
  <si>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</si>
  <si>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</si>
  <si>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</si>
  <si>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</si>
  <si>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</si>
  <si>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</si>
  <si>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</si>
  <si>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</si>
  <si>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</si>
  <si>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</si>
  <si>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</si>
  <si>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</si>
  <si>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</si>
  <si>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</si>
  <si>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</si>
  <si>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</si>
  <si>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</si>
  <si>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</si>
  <si>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</si>
  <si>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</si>
  <si>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</si>
  <si>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</si>
  <si>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</si>
  <si>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</si>
  <si>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</si>
  <si>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</si>
  <si>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</si>
  <si>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</si>
  <si>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</si>
  <si>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</si>
  <si>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</si>
  <si>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</si>
  <si>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</si>
  <si>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</si>
  <si>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</si>
  <si>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</si>
  <si>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</si>
  <si>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</si>
  <si>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</si>
  <si>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</si>
  <si>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</si>
  <si>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</si>
  <si>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</si>
  <si>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</si>
  <si>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</si>
  <si>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</si>
  <si>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</si>
  <si>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</si>
  <si>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</si>
  <si>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</si>
  <si>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</si>
  <si>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</si>
  <si>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</si>
  <si>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</si>
  <si>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</si>
  <si>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</si>
  <si>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</si>
  <si>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</si>
  <si>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</si>
  <si>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</si>
  <si>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</si>
  <si>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</si>
  <si>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</si>
  <si>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</si>
  <si>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</si>
  <si>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</si>
  <si>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</si>
  <si>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</si>
  <si>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</si>
  <si>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</si>
  <si>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</si>
  <si>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</si>
  <si>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</si>
  <si>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</si>
  <si>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</si>
  <si>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</si>
  <si>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</si>
  <si>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</si>
  <si>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</si>
  <si>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</si>
  <si>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</si>
  <si>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</si>
  <si>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</si>
  <si>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</si>
  <si>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</si>
  <si>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</si>
  <si>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</si>
  <si>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</si>
  <si>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</si>
  <si>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</si>
  <si>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</si>
  <si>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</si>
  <si>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</si>
  <si>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</si>
  <si>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</si>
  <si>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</si>
  <si>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</si>
  <si>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</si>
  <si>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</si>
  <si>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</si>
  <si>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</si>
  <si>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</si>
  <si>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</si>
  <si>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</si>
  <si>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</si>
  <si>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</si>
  <si>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</si>
  <si>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</si>
  <si>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</si>
  <si>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</si>
  <si>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</si>
  <si>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</si>
  <si>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</si>
  <si>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</si>
  <si>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</si>
  <si>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</si>
  <si>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</si>
  <si>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</si>
  <si>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</si>
  <si>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</si>
  <si>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</si>
  <si>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</si>
  <si>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</si>
  <si>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</si>
  <si>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</si>
  <si>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</si>
  <si>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</si>
  <si>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</si>
  <si>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</si>
  <si>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</si>
  <si>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</si>
  <si>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</si>
  <si>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</si>
  <si>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</si>
  <si>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</si>
  <si>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</si>
  <si>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</si>
  <si>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</si>
  <si>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</si>
  <si>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</si>
  <si>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</si>
  <si>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</si>
  <si>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</si>
  <si>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</si>
  <si>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</si>
  <si>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</si>
  <si>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</si>
  <si>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</si>
  <si>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</si>
  <si>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</si>
  <si>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</si>
  <si>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</si>
  <si>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</si>
  <si>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</si>
  <si>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</si>
  <si>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</si>
  <si>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</si>
  <si>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</si>
  <si>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</si>
  <si>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</si>
  <si>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</si>
  <si>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</si>
  <si>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</si>
  <si>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</si>
  <si>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</si>
  <si>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</si>
  <si>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</si>
  <si>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</si>
  <si>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</si>
  <si>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</si>
  <si>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</si>
  <si>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</si>
  <si>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</si>
  <si>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</si>
  <si>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</si>
  <si>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</si>
  <si>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</si>
  <si>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</si>
  <si>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</si>
  <si>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</si>
  <si>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</si>
  <si>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</si>
  <si>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</si>
  <si>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</si>
  <si>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</si>
  <si>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</si>
  <si>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</si>
  <si>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</si>
  <si>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</si>
  <si>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</si>
  <si>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</si>
  <si>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</si>
  <si>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</si>
  <si>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</si>
  <si>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</si>
  <si>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</si>
  <si>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</si>
  <si>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</si>
  <si>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</si>
  <si>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</si>
  <si>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</si>
  <si>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</si>
  <si>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</si>
  <si>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</si>
  <si>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</si>
  <si>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</si>
  <si>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</si>
  <si>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</si>
  <si>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</si>
  <si>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</si>
  <si>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</si>
  <si>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</si>
  <si>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</si>
  <si>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</si>
  <si>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</si>
  <si>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</si>
  <si>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</si>
  <si>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</si>
  <si>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</si>
  <si>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</si>
  <si>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</si>
  <si>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</si>
  <si>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</si>
  <si>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</si>
  <si>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</si>
  <si>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</si>
  <si>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</si>
  <si>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</si>
  <si>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</si>
  <si>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</si>
  <si>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</si>
  <si>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</si>
  <si>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</si>
  <si>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</si>
  <si>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</si>
  <si>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</si>
  <si>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</si>
  <si>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</si>
  <si>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</si>
  <si>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</si>
  <si>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</si>
  <si>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</si>
  <si>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</si>
  <si>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</si>
  <si>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</si>
  <si>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</si>
  <si>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</si>
  <si>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</si>
  <si>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</si>
  <si>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</si>
  <si>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</si>
  <si>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</si>
  <si>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</si>
  <si>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</si>
  <si>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</si>
  <si>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</si>
  <si>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</si>
  <si>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</si>
  <si>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</si>
  <si>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</si>
  <si>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</si>
  <si>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</si>
  <si>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</si>
  <si>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</si>
  <si>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</si>
  <si>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</si>
  <si>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</si>
  <si>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</si>
  <si>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</si>
  <si>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</si>
  <si>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</si>
  <si>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</si>
  <si>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</si>
  <si>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</si>
  <si>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</si>
  <si>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</si>
  <si>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</si>
  <si>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</si>
  <si>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</si>
  <si>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</si>
  <si>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</si>
  <si>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</si>
  <si>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</si>
  <si>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</si>
  <si>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</si>
  <si>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</si>
  <si>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</si>
  <si>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</si>
  <si>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</si>
  <si>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</si>
  <si>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</si>
  <si>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</si>
  <si>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</si>
  <si>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</si>
  <si>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</si>
  <si>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</si>
  <si>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</si>
  <si>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</si>
  <si>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</si>
  <si>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</si>
  <si>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</si>
  <si>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</si>
  <si>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</si>
  <si>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</si>
  <si>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</si>
  <si>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</si>
  <si>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</si>
  <si>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</si>
  <si>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</si>
  <si>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</si>
  <si>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</si>
  <si>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</si>
  <si>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</si>
  <si>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</si>
  <si>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</si>
  <si>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</si>
  <si>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</si>
  <si>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</si>
  <si>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</si>
  <si>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</si>
  <si>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</si>
  <si>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</si>
  <si>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</si>
  <si>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</si>
  <si>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</si>
  <si>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</si>
  <si>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</si>
  <si>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</si>
  <si>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</si>
  <si>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</si>
  <si>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</si>
  <si>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</si>
  <si>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</si>
  <si>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</si>
  <si>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</si>
  <si>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</si>
  <si>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</si>
  <si>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</si>
  <si>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</si>
  <si>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</si>
  <si>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</si>
  <si>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</si>
  <si>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</si>
  <si>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</si>
  <si>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</si>
  <si>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</si>
  <si>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</si>
  <si>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</si>
  <si>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</si>
  <si>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</si>
  <si>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</si>
  <si>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</si>
  <si>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</si>
  <si>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</si>
  <si>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</si>
  <si>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</si>
  <si>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</si>
  <si>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</si>
  <si>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</si>
  <si>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</si>
  <si>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</si>
  <si>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</si>
  <si>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</si>
  <si>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</si>
  <si>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</si>
  <si>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</si>
  <si>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</si>
  <si>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</si>
  <si>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</si>
  <si>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</si>
  <si>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</si>
  <si>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</si>
  <si>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</si>
  <si>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</si>
  <si>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</si>
  <si>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</si>
  <si>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</si>
  <si>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</si>
  <si>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</si>
  <si>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</si>
  <si>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</si>
  <si>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</si>
  <si>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</si>
  <si>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</si>
  <si>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</si>
  <si>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</si>
  <si>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</si>
  <si>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</si>
  <si>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</si>
  <si>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</si>
  <si>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</si>
  <si>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</si>
  <si>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</si>
  <si>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</si>
  <si>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</si>
  <si>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</si>
  <si>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</si>
  <si>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</si>
  <si>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</si>
  <si>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</si>
  <si>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</si>
  <si>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</si>
  <si>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</si>
  <si>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</si>
  <si>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</si>
  <si>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</si>
  <si>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</si>
  <si>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</si>
  <si>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</si>
  <si>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</si>
  <si>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</si>
  <si>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</si>
  <si>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</si>
  <si>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</si>
  <si>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</si>
  <si>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</si>
  <si>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</si>
  <si>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</si>
  <si>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</si>
  <si>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</si>
  <si>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</si>
  <si>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</si>
  <si>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</si>
  <si>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</si>
  <si>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</si>
  <si>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</si>
  <si>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</si>
  <si>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</si>
  <si>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</si>
  <si>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</si>
  <si>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</si>
  <si>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</si>
  <si>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</si>
  <si>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</si>
  <si>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</si>
  <si>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</si>
  <si>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</si>
  <si>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</si>
  <si>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</si>
  <si>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</si>
  <si>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</si>
  <si>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</si>
  <si>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</si>
  <si>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</si>
  <si>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</si>
  <si>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</si>
  <si>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</si>
  <si>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</si>
  <si>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</si>
  <si>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</si>
  <si>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</si>
  <si>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</si>
  <si>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</si>
  <si>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</si>
  <si>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</si>
  <si>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</si>
  <si>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</si>
  <si>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</si>
  <si>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</si>
  <si>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</si>
  <si>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</si>
  <si>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</si>
  <si>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</si>
  <si>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</si>
  <si>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</si>
  <si>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</si>
  <si>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</si>
  <si>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</si>
  <si>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</si>
  <si>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</si>
  <si>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</si>
  <si>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</si>
  <si>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</si>
  <si>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</si>
  <si>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</si>
  <si>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</si>
  <si>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</si>
  <si>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</si>
  <si>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</si>
  <si>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</si>
  <si>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</si>
  <si>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</si>
  <si>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</si>
  <si>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</si>
  <si>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</si>
  <si>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</si>
  <si>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</si>
  <si>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</si>
  <si>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</si>
  <si>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</si>
  <si>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</si>
  <si>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</si>
  <si>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</si>
  <si>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</si>
  <si>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</si>
  <si>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</si>
  <si>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</si>
  <si>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</si>
  <si>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</si>
  <si>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</si>
  <si>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</si>
  <si>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</si>
  <si>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</si>
  <si>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</si>
  <si>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</si>
  <si>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</si>
  <si>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</si>
  <si>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</si>
  <si>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</si>
  <si>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</si>
  <si>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</si>
  <si>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</si>
  <si>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</si>
  <si>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</si>
  <si>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</si>
  <si>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</si>
  <si>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</si>
  <si>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</si>
  <si>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</si>
  <si>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</si>
  <si>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</si>
  <si>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</si>
  <si>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</si>
  <si>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</si>
  <si>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</si>
  <si>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</si>
  <si>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</si>
  <si>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</si>
  <si>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</si>
  <si>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</si>
  <si>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</si>
  <si>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</si>
  <si>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</si>
  <si>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</si>
  <si>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</si>
  <si>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</si>
  <si>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</si>
  <si>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</si>
  <si>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</si>
  <si>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</si>
  <si>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</si>
  <si>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</si>
  <si>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</si>
  <si>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</si>
  <si>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</si>
  <si>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</si>
  <si>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</si>
  <si>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</si>
  <si>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</si>
  <si>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</si>
  <si>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</si>
  <si>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</si>
  <si>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</si>
  <si>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</si>
  <si>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</si>
  <si>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</si>
  <si>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</si>
  <si>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</si>
  <si>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</si>
  <si>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</si>
  <si>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</si>
  <si>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</si>
  <si>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</si>
  <si>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</si>
  <si>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</si>
  <si>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</si>
  <si>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</si>
  <si>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</si>
  <si>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</si>
  <si>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</si>
  <si>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</si>
  <si>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</si>
  <si>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</si>
  <si>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</si>
  <si>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</si>
  <si>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</si>
  <si>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</si>
  <si>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</si>
  <si>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</si>
  <si>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</si>
  <si>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</si>
  <si>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</si>
  <si>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</si>
  <si>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</si>
  <si>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</si>
  <si>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</si>
  <si>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</si>
  <si>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</si>
  <si>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</si>
  <si>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</si>
  <si>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</si>
  <si>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</si>
  <si>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</si>
  <si>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</si>
  <si>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</si>
  <si>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</si>
  <si>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</si>
  <si>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</si>
  <si>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</si>
  <si>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</si>
  <si>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</si>
  <si>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</si>
  <si>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</si>
  <si>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</si>
  <si>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</si>
  <si>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</si>
  <si>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</si>
  <si>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</si>
  <si>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</si>
  <si>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</si>
  <si>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</si>
  <si>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</si>
  <si>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</si>
  <si>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</si>
  <si>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</si>
  <si>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</si>
  <si>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</si>
  <si>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</si>
  <si>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</si>
  <si>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</si>
  <si>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</si>
  <si>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</si>
  <si>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</si>
  <si>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</si>
  <si>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</si>
  <si>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</si>
  <si>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</si>
  <si>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</si>
  <si>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</si>
  <si>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</si>
  <si>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</si>
  <si>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</si>
  <si>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</si>
  <si>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</si>
  <si>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</si>
  <si>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</si>
  <si>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</si>
  <si>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</si>
  <si>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</si>
  <si>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</si>
  <si>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</si>
  <si>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</si>
  <si>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</si>
  <si>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</si>
  <si>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</si>
  <si>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</si>
  <si>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</si>
  <si>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</si>
  <si>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</si>
  <si>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</si>
  <si>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</si>
  <si>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</si>
  <si>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</si>
  <si>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</si>
  <si>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</si>
  <si>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</si>
  <si>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</si>
  <si>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</si>
  <si>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</si>
  <si>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</si>
  <si>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</si>
  <si>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</si>
  <si>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</si>
  <si>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</si>
  <si>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</si>
  <si>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</si>
  <si>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</si>
  <si>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</si>
  <si>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</si>
  <si>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</si>
  <si>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</si>
  <si>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</si>
  <si>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</si>
  <si>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</si>
  <si>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</si>
  <si>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</si>
  <si>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</si>
  <si>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</si>
  <si>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</si>
  <si>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</si>
  <si>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</si>
  <si>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</si>
  <si>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</si>
  <si>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</si>
  <si>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</si>
  <si>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</si>
  <si>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</si>
  <si>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</si>
  <si>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</si>
  <si>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</si>
  <si>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</si>
  <si>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</si>
  <si>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</si>
  <si>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</si>
  <si>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</si>
  <si>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</si>
  <si>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</si>
  <si>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</si>
  <si>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</si>
  <si>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</si>
  <si>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</si>
  <si>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</si>
  <si>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</si>
  <si>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</si>
  <si>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</si>
  <si>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</si>
  <si>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</si>
  <si>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</si>
  <si>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</si>
  <si>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</si>
  <si>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</si>
  <si>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</si>
  <si>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</si>
  <si>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</si>
  <si>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</si>
  <si>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</si>
  <si>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</si>
  <si>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</si>
  <si>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</si>
  <si>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</si>
  <si>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</si>
  <si>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</si>
  <si>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</si>
  <si>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</si>
  <si>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</si>
  <si>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</si>
  <si>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</si>
  <si>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</si>
  <si>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</si>
  <si>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</si>
  <si>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</si>
  <si>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</si>
  <si>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</si>
  <si>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</si>
  <si>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</si>
  <si>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</si>
  <si>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</si>
  <si>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</si>
  <si>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</si>
  <si>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</si>
  <si>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</si>
  <si>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</si>
  <si>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</si>
  <si>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</si>
  <si>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</si>
  <si>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</si>
  <si>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</si>
  <si>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</si>
  <si>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</si>
  <si>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</si>
  <si>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</si>
  <si>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</si>
  <si>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</si>
  <si>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</si>
  <si>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</si>
  <si>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</si>
  <si>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</si>
  <si>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</si>
  <si>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</si>
  <si>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</si>
  <si>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</si>
  <si>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</si>
  <si>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</si>
  <si>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</si>
  <si>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</si>
  <si>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</si>
  <si>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</si>
  <si>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</si>
  <si>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</si>
  <si>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</si>
  <si>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</si>
  <si>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</si>
  <si>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</si>
  <si>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</si>
  <si>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</si>
  <si>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</si>
  <si>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</si>
  <si>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</si>
  <si>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</si>
  <si>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</si>
  <si>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</si>
  <si>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</si>
  <si>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</si>
  <si>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</si>
  <si>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</si>
  <si>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</si>
  <si>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</si>
  <si>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</si>
  <si>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</si>
  <si>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</si>
  <si>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</si>
  <si>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</si>
  <si>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</si>
  <si>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</si>
  <si>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</si>
  <si>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</si>
  <si>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</si>
  <si>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</si>
  <si>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</si>
  <si>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</si>
  <si>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</si>
  <si>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</si>
  <si>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</si>
  <si>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</si>
  <si>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</si>
  <si>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</si>
  <si>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</si>
  <si>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</si>
  <si>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</si>
  <si>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</si>
  <si>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</si>
  <si>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</si>
  <si>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</si>
  <si>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</si>
  <si>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</si>
  <si>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</si>
  <si>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</si>
  <si>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</si>
  <si>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</si>
  <si>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</si>
  <si>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</si>
  <si>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</si>
  <si>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</si>
  <si>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</si>
  <si>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</si>
  <si>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</si>
  <si>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</si>
  <si>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</si>
  <si>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</si>
  <si>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</si>
  <si>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</si>
  <si>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</si>
  <si>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</si>
  <si>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</si>
  <si>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</si>
  <si>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</si>
  <si>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</si>
  <si>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</si>
  <si>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</si>
  <si>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</si>
  <si>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</si>
  <si>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</si>
  <si>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</si>
  <si>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</si>
  <si>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</si>
  <si>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</si>
  <si>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</si>
  <si>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</si>
  <si>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</si>
  <si>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</si>
  <si>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</si>
  <si>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</si>
  <si>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</si>
  <si>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</si>
  <si>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</si>
  <si>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</si>
  <si>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</si>
  <si>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</si>
  <si>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</si>
  <si>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</si>
  <si>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</si>
  <si>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</si>
  <si>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</si>
  <si>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</si>
  <si>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</si>
  <si>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</si>
  <si>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</si>
  <si>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</si>
  <si>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</si>
  <si>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</si>
  <si>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</si>
  <si>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</si>
  <si>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</si>
  <si>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</si>
  <si>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</si>
  <si>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</si>
  <si>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</si>
  <si>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</si>
  <si>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</si>
  <si>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</si>
  <si>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</si>
  <si>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</si>
  <si>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</si>
  <si>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</si>
  <si>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</si>
  <si>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</si>
  <si>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</si>
  <si>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</si>
  <si>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</si>
  <si>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</si>
  <si>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</si>
  <si>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</si>
  <si>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</si>
  <si>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</si>
  <si>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</si>
  <si>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</si>
  <si>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</si>
  <si>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</si>
  <si>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</si>
  <si>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</si>
  <si>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</si>
  <si>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</si>
  <si>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</si>
  <si>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</si>
  <si>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</si>
  <si>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</si>
  <si>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</si>
  <si>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</si>
  <si>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</si>
  <si>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</si>
  <si>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</si>
  <si>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</si>
  <si>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</si>
  <si>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</si>
  <si>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</si>
  <si>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</si>
  <si>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</si>
  <si>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</si>
  <si>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</si>
  <si>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</si>
  <si>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</si>
  <si>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</si>
  <si>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</si>
  <si>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</si>
  <si>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</si>
  <si>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</si>
  <si>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</si>
  <si>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</si>
  <si>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</si>
  <si>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</si>
  <si>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</si>
  <si>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</si>
  <si>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</si>
  <si>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</si>
  <si>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</si>
  <si>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</si>
  <si>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</si>
  <si>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</si>
  <si>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</si>
  <si>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</si>
  <si>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</si>
  <si>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</si>
  <si>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</si>
  <si>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</si>
  <si>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</si>
  <si>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</si>
  <si>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</si>
  <si>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</si>
  <si>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</si>
  <si>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</si>
  <si>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</si>
  <si>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</si>
  <si>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</si>
  <si>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</si>
  <si>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</si>
  <si>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</si>
  <si>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</si>
  <si>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</si>
  <si>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</si>
  <si>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</si>
  <si>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</si>
  <si>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</si>
  <si>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</si>
  <si>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</si>
  <si>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</si>
  <si>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</si>
  <si>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</si>
  <si>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</si>
  <si>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</si>
  <si>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</si>
  <si>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</si>
  <si>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</si>
  <si>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</si>
  <si>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</si>
  <si>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</si>
  <si>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</si>
  <si>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</si>
  <si>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</si>
  <si>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</si>
  <si>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</si>
  <si>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</si>
  <si>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</si>
  <si>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</si>
  <si>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</si>
  <si>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</si>
  <si>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</si>
  <si>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</si>
  <si>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</si>
  <si>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</si>
  <si>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</si>
  <si>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</si>
  <si>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</si>
  <si>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</si>
  <si>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</si>
  <si>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</si>
  <si>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</si>
  <si>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</si>
  <si>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</si>
  <si>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</si>
  <si>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</si>
  <si>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</si>
  <si>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</si>
  <si>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</si>
  <si>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</si>
  <si>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</si>
  <si>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</si>
  <si>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</si>
  <si>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</si>
  <si>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</si>
  <si>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</si>
  <si>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</si>
  <si>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</si>
  <si>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</si>
  <si>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</si>
  <si>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</si>
  <si>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</si>
  <si>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</si>
  <si>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</si>
  <si>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</si>
  <si>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</si>
  <si>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</si>
  <si>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</si>
  <si>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</si>
  <si>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</si>
  <si>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</si>
  <si>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</si>
  <si>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</si>
  <si>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</si>
  <si>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</si>
  <si>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</si>
  <si>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</si>
  <si>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</si>
  <si>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</si>
  <si>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</si>
  <si>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</si>
  <si>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</si>
  <si>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</si>
  <si>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</si>
  <si>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</si>
  <si>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</si>
  <si>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</si>
  <si>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</si>
  <si>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</si>
  <si>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</si>
  <si>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</si>
  <si>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</si>
  <si>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</si>
  <si>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</si>
  <si>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</si>
  <si>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</si>
  <si>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</si>
  <si>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</si>
  <si>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</si>
  <si>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</si>
  <si>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</si>
  <si>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</si>
  <si>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</si>
  <si>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</si>
  <si>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</si>
  <si>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</si>
  <si>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</si>
  <si>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</si>
  <si>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</si>
  <si>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</si>
  <si>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</si>
  <si>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</si>
  <si>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</si>
  <si>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</si>
  <si>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</si>
  <si>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</si>
  <si>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</si>
  <si>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</si>
  <si>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</si>
  <si>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</si>
  <si>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</si>
  <si>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</si>
  <si>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</si>
  <si>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</si>
  <si>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</si>
  <si>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</si>
  <si>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</si>
  <si>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</si>
  <si>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</si>
  <si>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</si>
  <si>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</si>
  <si>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</si>
  <si>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</si>
  <si>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</si>
  <si>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</si>
  <si>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</si>
  <si>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</si>
  <si>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</si>
  <si>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</si>
  <si>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</si>
  <si>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</si>
  <si>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</si>
  <si>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</si>
  <si>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</si>
  <si>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</si>
  <si>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</si>
  <si>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</si>
  <si>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</si>
  <si>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</si>
  <si>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</si>
  <si>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</si>
  <si>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</si>
  <si>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</si>
  <si>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</si>
  <si>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</si>
  <si>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</si>
  <si>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</si>
  <si>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</si>
  <si>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</si>
  <si>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</si>
  <si>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</si>
  <si>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</si>
  <si>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</si>
  <si>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</si>
  <si>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</si>
  <si>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</si>
  <si>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</si>
  <si>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</si>
  <si>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</si>
  <si>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</si>
  <si>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</si>
  <si>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</si>
  <si>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</si>
  <si>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</si>
  <si>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</si>
  <si>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</si>
  <si>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</si>
  <si>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</si>
  <si>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</si>
  <si>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</si>
  <si>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</si>
  <si>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</si>
  <si>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</si>
  <si>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</si>
  <si>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</si>
  <si>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</si>
  <si>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</si>
  <si>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</si>
  <si>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</si>
  <si>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</si>
  <si>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</si>
  <si>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</si>
  <si>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</si>
  <si>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</si>
  <si>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</si>
  <si>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</si>
  <si>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</si>
  <si>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</si>
  <si>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</si>
  <si>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</si>
  <si>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</si>
  <si>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</si>
  <si>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</si>
  <si>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</si>
  <si>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</si>
  <si>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</si>
  <si>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</si>
  <si>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</si>
  <si>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</si>
  <si>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</si>
  <si>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</si>
  <si>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</si>
  <si>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</si>
  <si>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</si>
  <si>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</si>
  <si>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</si>
  <si>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</si>
  <si>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</si>
  <si>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</si>
  <si>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</si>
  <si>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</si>
  <si>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</si>
  <si>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</si>
  <si>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</si>
  <si>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</si>
  <si>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</si>
  <si>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</si>
  <si>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</si>
  <si>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</si>
  <si>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</si>
  <si>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</si>
  <si>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</si>
  <si>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</si>
  <si>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</si>
  <si>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</si>
  <si>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</si>
  <si>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</si>
  <si>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</si>
  <si>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</si>
  <si>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</si>
  <si>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</si>
  <si>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</si>
  <si>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</si>
  <si>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</si>
  <si>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</si>
  <si>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</si>
  <si>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</si>
  <si>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</si>
  <si>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</si>
  <si>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</si>
  <si>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</si>
  <si>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</si>
  <si>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</si>
  <si>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</si>
  <si>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</si>
  <si>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</si>
  <si>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</si>
  <si>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</si>
  <si>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</si>
  <si>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</si>
  <si>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</si>
  <si>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</si>
  <si>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</si>
  <si>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</si>
  <si>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</si>
  <si>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</si>
  <si>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</si>
  <si>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</si>
  <si>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</si>
  <si>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</si>
  <si>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</si>
  <si>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</si>
  <si>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</si>
  <si>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</si>
  <si>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</si>
  <si>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</si>
  <si>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</si>
  <si>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</si>
  <si>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</si>
  <si>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</si>
  <si>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</si>
  <si>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</si>
  <si>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</si>
  <si>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</si>
  <si>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</si>
  <si>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</si>
  <si>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</si>
  <si>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</si>
  <si>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</si>
  <si>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</si>
  <si>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</si>
  <si>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</si>
  <si>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</si>
  <si>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</si>
  <si>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</si>
  <si>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</si>
  <si>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</si>
  <si>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</si>
  <si>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</si>
  <si>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</si>
  <si>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</si>
  <si>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</si>
  <si>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</si>
  <si>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</si>
  <si>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</si>
  <si>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</si>
  <si>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</si>
  <si>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</si>
  <si>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</si>
  <si>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</si>
  <si>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</si>
  <si>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</si>
  <si>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</si>
  <si>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</si>
  <si>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</si>
  <si>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</si>
  <si>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</si>
  <si>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</si>
  <si>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</si>
  <si>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</si>
  <si>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</si>
  <si>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</si>
  <si>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</si>
  <si>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</si>
  <si>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</si>
  <si>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</si>
  <si>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</si>
  <si>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</si>
  <si>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</si>
  <si>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</si>
  <si>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</si>
  <si>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</si>
  <si>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</si>
  <si>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</si>
  <si>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</si>
  <si>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</si>
  <si>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</si>
  <si>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</si>
  <si>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</si>
  <si>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</si>
  <si>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</si>
  <si>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</si>
  <si>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</si>
  <si>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</si>
  <si>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</si>
  <si>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</si>
  <si>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</si>
  <si>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</si>
  <si>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</si>
  <si>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</si>
  <si>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</si>
  <si>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</si>
  <si>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</si>
  <si>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</si>
  <si>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</si>
  <si>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</si>
  <si>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</si>
  <si>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</si>
  <si>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</si>
  <si>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</si>
  <si>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</si>
  <si>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</si>
  <si>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</si>
  <si>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</si>
  <si>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</si>
  <si>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</si>
  <si>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</si>
  <si>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</si>
  <si>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</si>
  <si>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</si>
  <si>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</si>
  <si>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</si>
  <si>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</si>
  <si>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</si>
  <si>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</si>
  <si>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</si>
  <si>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</si>
  <si>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</si>
  <si>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</si>
  <si>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</si>
  <si>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</si>
  <si>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</si>
  <si>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</si>
  <si>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</si>
  <si>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</si>
  <si>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</si>
  <si>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</si>
  <si>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</si>
  <si>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</si>
  <si>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</si>
  <si>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</si>
  <si>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</si>
  <si>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</si>
  <si>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</si>
  <si>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</si>
  <si>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</si>
  <si>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</si>
  <si>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</si>
  <si>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</si>
  <si>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</si>
  <si>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</si>
  <si>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</si>
  <si>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</si>
  <si>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</si>
  <si>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</si>
  <si>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</si>
  <si>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</si>
  <si>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</si>
  <si>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</si>
  <si>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</si>
  <si>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</si>
  <si>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</si>
  <si>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</si>
  <si>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</si>
  <si>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</si>
  <si>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</si>
  <si>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</si>
  <si>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</si>
  <si>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</si>
  <si>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</si>
  <si>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</si>
  <si>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</si>
  <si>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</si>
  <si>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</si>
  <si>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</si>
  <si>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</si>
  <si>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</si>
  <si>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</si>
  <si>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</si>
  <si>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</si>
  <si>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</si>
  <si>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</si>
  <si>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</si>
  <si>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</si>
  <si>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</si>
  <si>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</si>
  <si>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</si>
  <si>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</si>
  <si>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</si>
  <si>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</si>
  <si>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</si>
  <si>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</si>
  <si>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</si>
  <si>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</si>
  <si>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</si>
  <si>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</si>
  <si>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</si>
  <si>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</si>
  <si>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</si>
  <si>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</si>
  <si>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</si>
  <si>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</si>
  <si>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</si>
  <si>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</si>
  <si>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</si>
  <si>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</si>
  <si>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</si>
  <si>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</si>
  <si>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</si>
  <si>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</si>
  <si>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</si>
  <si>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</si>
  <si>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</si>
  <si>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</si>
  <si>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</si>
  <si>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</si>
  <si>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</si>
  <si>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</si>
  <si>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</si>
  <si>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</si>
  <si>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</si>
  <si>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</si>
  <si>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</si>
  <si>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</si>
  <si>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</si>
  <si>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</si>
  <si>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</si>
  <si>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</si>
  <si>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</si>
  <si>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</si>
  <si>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</si>
  <si>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</si>
  <si>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</si>
  <si>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</si>
  <si>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</si>
  <si>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</si>
  <si>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</si>
  <si>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</si>
  <si>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</si>
  <si>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</si>
  <si>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</si>
  <si>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</si>
  <si>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</si>
  <si>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</si>
  <si>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</si>
  <si>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</si>
  <si>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</si>
  <si>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</si>
  <si>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</si>
  <si>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</si>
  <si>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</si>
  <si>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</si>
  <si>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</si>
  <si>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</si>
  <si>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</si>
  <si>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</si>
  <si>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</si>
  <si>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</si>
  <si>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</si>
  <si>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</si>
  <si>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</si>
  <si>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</si>
  <si>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</si>
  <si>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</si>
  <si>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</si>
  <si>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</si>
  <si>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</si>
  <si>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</si>
  <si>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</si>
  <si>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</si>
  <si>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</si>
  <si>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</si>
  <si>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</si>
  <si>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</si>
  <si>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</si>
  <si>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</si>
  <si>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</si>
  <si>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</si>
  <si>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</si>
  <si>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</si>
  <si>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</si>
  <si>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</si>
  <si>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</si>
  <si>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</si>
  <si>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</si>
  <si>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</si>
  <si>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</si>
  <si>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</si>
  <si>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</si>
  <si>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</si>
  <si>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</si>
  <si>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</si>
  <si>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</si>
  <si>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</si>
  <si>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</si>
  <si>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</si>
  <si>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</si>
  <si>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</si>
  <si>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</si>
  <si>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</si>
  <si>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</si>
  <si>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</si>
  <si>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</si>
  <si>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</si>
  <si>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</si>
  <si>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</si>
  <si>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</si>
  <si>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</si>
  <si>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</si>
  <si>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</si>
  <si>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</si>
  <si>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</si>
  <si>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</si>
  <si>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</si>
  <si>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</si>
  <si>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</si>
  <si>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</si>
  <si>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</si>
  <si>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</si>
  <si>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</si>
  <si>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</si>
  <si>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</si>
  <si>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</si>
  <si>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</si>
  <si>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</si>
  <si>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</si>
  <si>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</si>
  <si>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</si>
  <si>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</si>
  <si>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</si>
  <si>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</si>
  <si>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</si>
  <si>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</si>
  <si>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</si>
  <si>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</si>
  <si>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</si>
  <si>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</si>
  <si>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</si>
  <si>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</si>
  <si>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</si>
  <si>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</si>
  <si>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</si>
  <si>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</si>
  <si>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</si>
  <si>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</si>
  <si>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</si>
  <si>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</si>
  <si>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</si>
  <si>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</si>
  <si>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</si>
  <si>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</si>
  <si>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</si>
  <si>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</si>
  <si>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</si>
  <si>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</si>
  <si>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</si>
  <si>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</si>
  <si>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</si>
  <si>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</si>
  <si>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</si>
  <si>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</si>
  <si>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</si>
  <si>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</si>
  <si>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</si>
  <si>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</si>
  <si>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</si>
  <si>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</si>
  <si>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</si>
  <si>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</si>
  <si>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</si>
  <si>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</si>
  <si>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</si>
  <si>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</si>
  <si>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</si>
  <si>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</si>
  <si>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</si>
  <si>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</si>
  <si>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</si>
  <si>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</si>
  <si>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</si>
  <si>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</si>
  <si>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</si>
  <si>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</si>
  <si>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</si>
  <si>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</si>
  <si>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</si>
  <si>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</si>
  <si>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</si>
  <si>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</si>
  <si>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</si>
  <si>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</si>
  <si>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</si>
  <si>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</si>
  <si>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</si>
  <si>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</si>
  <si>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</si>
  <si>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</si>
  <si>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</si>
  <si>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</si>
  <si>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</si>
  <si>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</si>
  <si>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</si>
  <si>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</si>
  <si>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</si>
  <si>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</si>
  <si>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</si>
  <si>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</si>
  <si>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</si>
  <si>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</si>
  <si>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</si>
  <si>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</si>
  <si>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</si>
  <si>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</si>
  <si>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</si>
  <si>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</si>
  <si>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</si>
  <si>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</si>
  <si>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</si>
  <si>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</si>
  <si>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</si>
  <si>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</si>
  <si>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</si>
  <si>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</si>
  <si>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</si>
  <si>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</si>
  <si>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</si>
  <si>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</si>
  <si>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</si>
  <si>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</si>
  <si>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</si>
  <si>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</si>
  <si>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</si>
  <si>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</si>
  <si>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</si>
  <si>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</si>
  <si>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</si>
  <si>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</si>
  <si>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</si>
  <si>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</si>
  <si>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</si>
  <si>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</si>
  <si>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</si>
  <si>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</si>
  <si>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</si>
  <si>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</si>
  <si>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</si>
  <si>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</si>
  <si>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</si>
  <si>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</si>
  <si>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</si>
  <si>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</si>
  <si>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</si>
  <si>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</si>
  <si>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</si>
  <si>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</si>
  <si>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</si>
  <si>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</si>
  <si>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</si>
  <si>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</si>
  <si>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</si>
  <si>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</si>
  <si>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</si>
  <si>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</si>
  <si>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</si>
  <si>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</si>
  <si>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</si>
  <si>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</si>
  <si>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</si>
  <si>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</si>
  <si>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</si>
  <si>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</si>
  <si>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</si>
  <si>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</si>
  <si>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</si>
  <si>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</si>
  <si>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</si>
  <si>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</si>
  <si>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</si>
  <si>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</si>
  <si>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</si>
  <si>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</si>
  <si>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</si>
  <si>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</si>
  <si>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</si>
  <si>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</si>
  <si>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</si>
  <si>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</si>
  <si>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</si>
  <si>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</si>
  <si>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</si>
  <si>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</si>
  <si>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</si>
  <si>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</si>
  <si>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</si>
  <si>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</si>
  <si>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</si>
  <si>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</si>
  <si>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</si>
  <si>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</si>
  <si>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</si>
  <si>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</si>
  <si>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</si>
  <si>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</si>
  <si>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</si>
  <si>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</si>
  <si>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</si>
  <si>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</si>
  <si>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</si>
  <si>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</si>
  <si>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</si>
  <si>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</si>
  <si>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</si>
  <si>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</si>
  <si>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</si>
  <si>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</si>
  <si>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</si>
  <si>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</si>
  <si>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</si>
  <si>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</si>
  <si>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</si>
  <si>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</si>
  <si>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</si>
  <si>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</si>
  <si>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</si>
  <si>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</si>
  <si>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</si>
  <si>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</si>
  <si>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</si>
  <si>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</si>
  <si>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</si>
  <si>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</si>
  <si>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</si>
  <si>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</si>
  <si>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</si>
  <si>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</si>
  <si>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</si>
  <si>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</si>
  <si>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</si>
  <si>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</si>
  <si>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</si>
  <si>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</si>
  <si>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</si>
  <si>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</si>
  <si>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</si>
  <si>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</si>
  <si>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</si>
  <si>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</si>
  <si>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</si>
  <si>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</si>
  <si>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</si>
  <si>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</si>
  <si>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</si>
  <si>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</si>
  <si>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</si>
  <si>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</si>
  <si>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</si>
  <si>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</si>
  <si>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</si>
  <si>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</si>
  <si>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</si>
  <si>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</si>
  <si>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</si>
  <si>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</si>
  <si>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</si>
  <si>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</si>
  <si>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</si>
  <si>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</si>
  <si>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</si>
  <si>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</si>
  <si>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</si>
  <si>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</si>
  <si>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</si>
  <si>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</si>
  <si>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</si>
  <si>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</si>
  <si>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</si>
  <si>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</si>
  <si>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</si>
  <si>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</si>
  <si>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</si>
  <si>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</si>
  <si>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</si>
  <si>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</si>
  <si>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</si>
  <si>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</si>
  <si>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</si>
  <si>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</si>
  <si>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</si>
  <si>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</si>
  <si>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</si>
  <si>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</si>
  <si>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</si>
  <si>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</si>
  <si>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</si>
  <si>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</si>
  <si>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</si>
  <si>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</si>
  <si>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</si>
  <si>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</si>
  <si>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</si>
  <si>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</si>
  <si>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</si>
  <si>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</si>
  <si>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</si>
  <si>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</si>
  <si>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</si>
  <si>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</si>
  <si>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</si>
  <si>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</si>
  <si>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</si>
  <si>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</si>
  <si>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</si>
  <si>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</si>
  <si>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</si>
  <si>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</si>
  <si>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</si>
  <si>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</si>
  <si>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</si>
  <si>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</si>
  <si>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</si>
  <si>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</si>
  <si>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</si>
  <si>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</si>
  <si>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</si>
  <si>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</si>
  <si>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</si>
  <si>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</si>
  <si>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</si>
  <si>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</si>
  <si>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</si>
  <si>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</si>
  <si>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</si>
  <si>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</si>
  <si>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</si>
  <si>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</si>
  <si>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</si>
  <si>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</si>
  <si>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</si>
  <si>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</si>
  <si>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</si>
  <si>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</si>
  <si>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</si>
  <si>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</si>
  <si>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</si>
  <si>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</si>
  <si>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</si>
  <si>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</si>
  <si>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</si>
  <si>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</si>
  <si>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</si>
  <si>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</si>
  <si>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</si>
  <si>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</si>
  <si>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</si>
  <si>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</si>
  <si>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</si>
  <si>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</si>
  <si>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</si>
  <si>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</si>
  <si>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</si>
  <si>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</si>
  <si>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</si>
  <si>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</si>
  <si>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</si>
  <si>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</si>
  <si>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</si>
  <si>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</si>
  <si>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</si>
  <si>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</si>
  <si>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</si>
  <si>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</si>
  <si>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</si>
  <si>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</si>
  <si>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</si>
  <si>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</si>
  <si>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</si>
  <si>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</si>
  <si>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</si>
  <si>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</si>
  <si>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</si>
  <si>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</si>
  <si>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</si>
  <si>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</si>
  <si>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</si>
  <si>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</si>
  <si>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</si>
  <si>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</si>
  <si>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</si>
  <si>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</si>
  <si>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</si>
  <si>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</si>
  <si>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</si>
  <si>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</si>
  <si>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</si>
  <si>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</si>
  <si>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</si>
  <si>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</si>
  <si>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</si>
  <si>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</si>
  <si>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</si>
  <si>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</si>
  <si>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</si>
  <si>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</si>
  <si>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</si>
  <si>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</si>
  <si>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</si>
  <si>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</si>
  <si>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</si>
  <si>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</si>
  <si>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</si>
  <si>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</si>
  <si>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</si>
  <si>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</si>
  <si>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</si>
  <si>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</si>
  <si>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</si>
  <si>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</si>
  <si>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</si>
  <si>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</si>
  <si>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</si>
  <si>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</si>
  <si>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</si>
  <si>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</si>
  <si>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</si>
  <si>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</si>
  <si>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</si>
  <si>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</si>
  <si>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</si>
  <si>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</si>
  <si>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</si>
  <si>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</si>
  <si>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</si>
  <si>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</si>
  <si>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</si>
  <si>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</si>
  <si>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</si>
  <si>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</si>
  <si>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</si>
  <si>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</si>
  <si>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</si>
  <si>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</si>
  <si>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</si>
  <si>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</si>
  <si>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</si>
  <si>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</si>
  <si>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</si>
  <si>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</si>
  <si>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</si>
  <si>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</si>
  <si>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</si>
  <si>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</si>
  <si>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</si>
  <si>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</si>
  <si>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</si>
  <si>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</si>
  <si>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</si>
  <si>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</si>
  <si>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</si>
  <si>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</si>
  <si>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</si>
  <si>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</si>
  <si>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</si>
  <si>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</si>
  <si>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</si>
  <si>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</si>
  <si>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</si>
  <si>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</si>
  <si>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</si>
  <si>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</si>
  <si>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</si>
  <si>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</si>
  <si>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</si>
  <si>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</si>
  <si>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</si>
  <si>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</si>
  <si>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</si>
  <si>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</si>
  <si>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</si>
  <si>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</si>
  <si>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</si>
  <si>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</si>
  <si>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</si>
  <si>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</si>
  <si>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</si>
  <si>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</si>
  <si>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</si>
  <si>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</si>
  <si>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</si>
  <si>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</si>
  <si>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</si>
  <si>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</si>
  <si>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</si>
  <si>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</si>
  <si>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</si>
  <si>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</si>
  <si>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</si>
  <si>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</si>
  <si>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</si>
  <si>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</si>
  <si>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</si>
  <si>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</si>
  <si>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</si>
  <si>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</si>
  <si>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</si>
  <si>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</si>
  <si>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</si>
  <si>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</si>
  <si>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</si>
  <si>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</si>
  <si>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</si>
  <si>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</si>
  <si>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</si>
  <si>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</si>
  <si>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</si>
  <si>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</si>
  <si>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</si>
  <si>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</si>
  <si>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</si>
  <si>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</si>
  <si>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</si>
  <si>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</si>
  <si>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</si>
  <si>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</si>
  <si>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</si>
  <si>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</si>
  <si>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</si>
  <si>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</si>
  <si>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</si>
  <si>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</si>
  <si>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</si>
  <si>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</si>
  <si>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</si>
  <si>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</si>
  <si>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</si>
  <si>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</si>
  <si>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</si>
  <si>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</si>
  <si>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</si>
  <si>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</si>
  <si>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</si>
  <si>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</si>
  <si>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</si>
  <si>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</si>
  <si>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</si>
  <si>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</si>
  <si>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</si>
  <si>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</si>
  <si>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</si>
  <si>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</si>
  <si>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</si>
  <si>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</si>
  <si>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</si>
  <si>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</si>
  <si>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</si>
  <si>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</si>
  <si>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</si>
  <si>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</si>
  <si>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</si>
  <si>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</si>
  <si>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</si>
  <si>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</si>
  <si>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</si>
  <si>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</si>
  <si>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</si>
  <si>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</si>
  <si>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</si>
  <si>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</si>
  <si>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</si>
  <si>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</si>
  <si>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</si>
  <si>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</si>
  <si>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</si>
  <si>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</si>
  <si>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</si>
  <si>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</si>
  <si>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</si>
  <si>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</si>
  <si>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</si>
  <si>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</si>
  <si>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</si>
  <si>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</si>
  <si>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</si>
  <si>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</si>
  <si>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</si>
  <si>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</si>
  <si>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</si>
  <si>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</si>
  <si>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</si>
  <si>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</si>
  <si>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</si>
  <si>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</si>
  <si>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</si>
  <si>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</si>
  <si>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</si>
  <si>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</si>
  <si>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</si>
  <si>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</si>
  <si>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</si>
  <si>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</si>
  <si>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</si>
  <si>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</si>
  <si>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</si>
  <si>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</si>
  <si>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</si>
  <si>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</si>
  <si>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</si>
  <si>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</si>
  <si>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</si>
  <si>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</si>
  <si>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</si>
  <si>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</si>
  <si>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</si>
  <si>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</si>
  <si>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</si>
  <si>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</si>
  <si>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</si>
  <si>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</si>
  <si>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</si>
  <si>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</si>
  <si>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</si>
  <si>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</si>
  <si>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</si>
  <si>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</si>
  <si>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</si>
  <si>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</si>
  <si>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</si>
  <si>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</si>
  <si>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</si>
  <si>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</si>
  <si>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</si>
  <si>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</si>
  <si>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</si>
  <si>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</si>
  <si>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</si>
  <si>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</si>
  <si>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</si>
  <si>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</si>
  <si>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</si>
  <si>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</si>
  <si>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</si>
  <si>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</si>
  <si>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</si>
  <si>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</si>
  <si>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</si>
  <si>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</si>
  <si>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</si>
  <si>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</si>
  <si>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</si>
  <si>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</si>
  <si>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</si>
  <si>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</si>
  <si>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</si>
  <si>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</si>
  <si>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</si>
  <si>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</si>
  <si>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</si>
  <si>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</si>
  <si>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</si>
  <si>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</si>
  <si>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</si>
  <si>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</si>
  <si>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</si>
  <si>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</si>
  <si>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</si>
  <si>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</si>
  <si>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</si>
  <si>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</si>
  <si>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</si>
  <si>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</si>
  <si>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</si>
  <si>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</si>
  <si>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</si>
  <si>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</si>
  <si>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</si>
  <si>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</si>
  <si>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</si>
  <si>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</si>
  <si>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</si>
  <si>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</si>
  <si>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</si>
  <si>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</si>
  <si>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</si>
  <si>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</si>
  <si>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</si>
  <si>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</si>
  <si>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</si>
  <si>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</si>
  <si>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</si>
  <si>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</si>
  <si>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</si>
  <si>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</si>
  <si>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</si>
  <si>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</si>
  <si>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</si>
  <si>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</si>
  <si>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</si>
  <si>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</si>
  <si>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</si>
  <si>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</si>
  <si>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</si>
  <si>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</si>
  <si>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</si>
  <si>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</si>
  <si>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</si>
  <si>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</si>
  <si>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</si>
  <si>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</si>
  <si>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</si>
  <si>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</si>
  <si>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</si>
  <si>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</si>
  <si>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</si>
  <si>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</si>
  <si>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</si>
  <si>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</si>
  <si>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</si>
  <si>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</si>
  <si>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</si>
  <si>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</si>
  <si>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</si>
  <si>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</si>
  <si>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</si>
  <si>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</si>
  <si>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</si>
  <si>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</si>
  <si>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</si>
  <si>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</si>
  <si>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</si>
  <si>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</si>
  <si>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</si>
  <si>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</si>
  <si>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</si>
  <si>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</si>
  <si>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</si>
  <si>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</si>
  <si>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</si>
  <si>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</si>
  <si>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</si>
  <si>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</si>
  <si>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</si>
  <si>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</si>
  <si>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</si>
  <si>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</si>
  <si>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</si>
  <si>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</si>
  <si>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</si>
  <si>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</si>
  <si>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</si>
  <si>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</si>
  <si>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</si>
  <si>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</si>
  <si>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</si>
  <si>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</si>
  <si>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</si>
  <si>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</si>
  <si>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</si>
  <si>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</si>
  <si>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</si>
  <si>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</si>
  <si>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</si>
  <si>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</si>
  <si>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</si>
  <si>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</si>
  <si>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</si>
  <si>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</si>
  <si>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</si>
  <si>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</si>
  <si>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</si>
  <si>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</si>
  <si>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</si>
  <si>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</si>
  <si>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</si>
  <si>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</si>
  <si>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</si>
  <si>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</si>
  <si>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</si>
  <si>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</si>
  <si>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</si>
  <si>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</si>
  <si>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</si>
  <si>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</si>
  <si>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</si>
  <si>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</si>
  <si>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</si>
  <si>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</si>
  <si>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</si>
  <si>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</si>
  <si>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</si>
  <si>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</si>
  <si>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</si>
  <si>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</si>
  <si>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</si>
  <si>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</si>
  <si>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</si>
  <si>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</si>
  <si>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</si>
  <si>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</si>
  <si>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</si>
  <si>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</si>
  <si>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</si>
  <si>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</si>
  <si>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</si>
  <si>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</si>
  <si>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</si>
  <si>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</si>
  <si>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</si>
  <si>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</si>
  <si>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</si>
  <si>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</si>
  <si>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</si>
  <si>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</si>
  <si>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</si>
  <si>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</si>
  <si>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</si>
  <si>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</si>
  <si>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</si>
  <si>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</si>
  <si>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</si>
  <si>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</si>
  <si>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</si>
  <si>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</si>
  <si>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</si>
  <si>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</si>
  <si>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</si>
  <si>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</si>
  <si>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</si>
  <si>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</si>
  <si>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</si>
  <si>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</si>
  <si>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</si>
  <si>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</si>
  <si>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</si>
  <si>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</si>
  <si>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</si>
  <si>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</si>
  <si>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</si>
  <si>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</si>
  <si>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</si>
  <si>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</si>
  <si>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</si>
  <si>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</si>
  <si>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</si>
  <si>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</si>
  <si>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</si>
  <si>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</si>
  <si>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</si>
  <si>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</si>
  <si>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</si>
  <si>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</si>
  <si>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</si>
  <si>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</si>
  <si>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</si>
  <si>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</si>
  <si>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</si>
  <si>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</si>
  <si>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</si>
  <si>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</si>
  <si>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</si>
  <si>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</si>
  <si>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</si>
  <si>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</si>
  <si>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</si>
  <si>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</si>
  <si>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</si>
  <si>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</si>
  <si>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</si>
  <si>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</si>
  <si>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</si>
  <si>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</si>
  <si>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</si>
  <si>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</si>
  <si>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</si>
  <si>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</si>
  <si>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</si>
  <si>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</si>
  <si>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</si>
  <si>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</si>
  <si>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</si>
  <si>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</si>
  <si>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</si>
  <si>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</si>
  <si>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</si>
  <si>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</si>
  <si>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</si>
  <si>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</si>
  <si>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</si>
  <si>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</si>
  <si>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</si>
  <si>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</si>
  <si>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</si>
  <si>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</si>
  <si>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</si>
  <si>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</si>
  <si>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</si>
  <si>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</si>
  <si>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</si>
  <si>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</si>
  <si>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</si>
  <si>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</si>
  <si>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</si>
  <si>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</si>
  <si>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</si>
  <si>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</si>
  <si>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</si>
  <si>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</si>
  <si>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</si>
  <si>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</si>
  <si>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</si>
  <si>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</si>
  <si>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</si>
  <si>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</si>
  <si>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</si>
  <si>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</si>
  <si>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</si>
  <si>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</si>
  <si>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</si>
  <si>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</si>
  <si>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</si>
  <si>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</si>
  <si>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</si>
  <si>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</si>
  <si>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</si>
  <si>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</si>
  <si>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</si>
  <si>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</si>
  <si>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</si>
  <si>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</si>
  <si>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</si>
  <si>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</si>
  <si>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</si>
  <si>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</si>
  <si>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</si>
  <si>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</si>
  <si>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</si>
  <si>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</si>
  <si>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</si>
  <si>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</si>
  <si>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</si>
  <si>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</si>
  <si>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</si>
  <si>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</si>
  <si>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</si>
  <si>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</si>
  <si>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</si>
  <si>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</si>
  <si>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</si>
  <si>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</si>
  <si>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</si>
  <si>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</si>
  <si>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</si>
  <si>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</si>
  <si>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</si>
  <si>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</si>
  <si>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</si>
  <si>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</si>
  <si>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</si>
  <si>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</si>
  <si>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</si>
  <si>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</si>
  <si>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</si>
  <si>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</si>
  <si>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</si>
  <si>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</si>
  <si>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</si>
  <si>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</si>
  <si>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</si>
  <si>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</si>
  <si>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</si>
  <si>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</si>
  <si>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</si>
  <si>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</si>
  <si>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</si>
  <si>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</si>
  <si>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</si>
  <si>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</si>
  <si>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</si>
  <si>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</si>
  <si>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</si>
  <si>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</si>
  <si>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</si>
  <si>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</si>
  <si>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</si>
  <si>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</si>
  <si>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</si>
  <si>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</si>
  <si>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</si>
  <si>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</si>
  <si>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</si>
  <si>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</si>
  <si>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</si>
  <si>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</si>
  <si>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</si>
  <si>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</si>
  <si>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</si>
  <si>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</si>
  <si>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</si>
  <si>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</si>
  <si>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</si>
  <si>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</si>
  <si>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</si>
  <si>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</si>
  <si>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</si>
  <si>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</si>
  <si>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</si>
  <si>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</si>
  <si>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</si>
  <si>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</si>
  <si>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</si>
  <si>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</si>
  <si>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</si>
  <si>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</si>
  <si>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</si>
  <si>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</si>
  <si>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</si>
  <si>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</si>
  <si>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</si>
  <si>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</si>
  <si>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</si>
  <si>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</si>
  <si>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</si>
  <si>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</si>
  <si>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</si>
  <si>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</si>
  <si>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</si>
  <si>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</si>
  <si>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</si>
  <si>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</si>
  <si>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</si>
  <si>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</si>
  <si>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</si>
  <si>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</si>
  <si>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</si>
  <si>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</si>
  <si>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</si>
  <si>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</si>
  <si>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</si>
  <si>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</si>
  <si>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</si>
  <si>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</si>
  <si>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</si>
  <si>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</si>
  <si>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</si>
  <si>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</si>
  <si>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</si>
  <si>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</si>
  <si>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</si>
  <si>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</si>
  <si>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</si>
  <si>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</si>
  <si>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</si>
  <si>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</si>
  <si>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</si>
  <si>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</si>
  <si>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</si>
  <si>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</si>
  <si>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</si>
  <si>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</si>
  <si>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</si>
  <si>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</si>
  <si>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</si>
  <si>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</si>
  <si>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</si>
  <si>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</si>
  <si>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</si>
  <si>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</si>
  <si>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</si>
  <si>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</si>
  <si>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</si>
  <si>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</si>
  <si>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</si>
  <si>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</si>
  <si>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</si>
  <si>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</si>
  <si>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</si>
  <si>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</si>
  <si>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</si>
  <si>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</si>
  <si>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</si>
  <si>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</si>
  <si>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</si>
  <si>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</si>
  <si>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</si>
  <si>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</si>
  <si>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</si>
  <si>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</si>
  <si>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</si>
  <si>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</si>
  <si>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</si>
  <si>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</si>
  <si>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</si>
  <si>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</si>
  <si>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</si>
  <si>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</si>
  <si>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</si>
  <si>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</si>
  <si>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</si>
  <si>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</si>
  <si>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</si>
  <si>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</si>
  <si>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</si>
  <si>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</si>
  <si>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</si>
  <si>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</si>
  <si>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</si>
  <si>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</si>
  <si>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</si>
  <si>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</si>
  <si>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</si>
  <si>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</si>
  <si>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</si>
  <si>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</si>
  <si>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</si>
  <si>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</si>
  <si>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</si>
  <si>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</si>
  <si>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</si>
  <si>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</si>
  <si>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</si>
  <si>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</si>
  <si>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</si>
  <si>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</si>
  <si>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</si>
  <si>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</si>
  <si>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</si>
  <si>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</si>
  <si>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</si>
  <si>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</si>
  <si>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</si>
  <si>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</si>
  <si>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</si>
  <si>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</si>
  <si>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</si>
  <si>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</si>
  <si>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</si>
  <si>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</si>
  <si>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</si>
  <si>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</si>
  <si>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</si>
  <si>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</si>
  <si>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</si>
  <si>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</si>
  <si>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</si>
  <si>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</si>
  <si>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</si>
  <si>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</si>
  <si>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</si>
  <si>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</si>
  <si>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</si>
  <si>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</si>
  <si>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</si>
  <si>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</si>
  <si>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</si>
  <si>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</si>
  <si>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</si>
  <si>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</si>
  <si>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</si>
  <si>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</si>
  <si>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</si>
  <si>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</si>
  <si>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</si>
  <si>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</si>
  <si>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</si>
  <si>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</si>
  <si>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</si>
  <si>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</si>
  <si>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</si>
  <si>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</si>
  <si>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</si>
  <si>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</si>
  <si>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</si>
  <si>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</si>
  <si>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</si>
  <si>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</si>
  <si>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</si>
  <si>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</si>
  <si>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</si>
  <si>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</si>
  <si>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</si>
  <si>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</si>
  <si>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</si>
  <si>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</si>
  <si>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</si>
  <si>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</si>
  <si>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</si>
  <si>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</si>
  <si>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</si>
  <si>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</si>
  <si>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</si>
  <si>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</si>
  <si>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</si>
  <si>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</si>
  <si>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</si>
  <si>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</si>
  <si>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</si>
  <si>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</si>
  <si>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</si>
  <si>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</si>
  <si>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</si>
  <si>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</si>
  <si>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</si>
  <si>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</si>
  <si>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</si>
  <si>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</si>
  <si>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</si>
  <si>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</si>
  <si>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</si>
  <si>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</si>
  <si>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</si>
  <si>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</si>
  <si>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</si>
  <si>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</si>
  <si>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</si>
  <si>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</si>
  <si>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</si>
  <si>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</si>
  <si>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</si>
  <si>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</si>
  <si>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</si>
  <si>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</si>
  <si>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</si>
  <si>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</si>
  <si>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</si>
  <si>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</si>
  <si>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</si>
  <si>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</si>
  <si>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</si>
  <si>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</si>
  <si>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</si>
  <si>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</si>
  <si>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</si>
  <si>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</si>
  <si>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</si>
  <si>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</si>
  <si>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</si>
  <si>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</si>
  <si>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</si>
  <si>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</si>
  <si>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</si>
  <si>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</si>
  <si>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</si>
  <si>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</si>
  <si>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</si>
  <si>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</si>
  <si>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</si>
  <si>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</si>
  <si>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</si>
  <si>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</si>
  <si>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</si>
  <si>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</si>
  <si>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</si>
  <si>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</si>
  <si>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</si>
  <si>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</si>
  <si>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</si>
  <si>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</si>
  <si>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</si>
  <si>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</si>
  <si>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</si>
  <si>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</si>
  <si>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</si>
  <si>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</si>
  <si>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</si>
  <si>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</si>
  <si>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</si>
  <si>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</si>
  <si>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</si>
  <si>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</si>
  <si>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</si>
  <si>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</si>
  <si>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</si>
  <si>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</si>
  <si>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</si>
  <si>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</si>
  <si>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</si>
  <si>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</si>
  <si>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</si>
  <si>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</si>
  <si>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</si>
  <si>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</si>
  <si>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</si>
  <si>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</si>
  <si>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</si>
  <si>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</si>
  <si>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</si>
  <si>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</si>
  <si>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</si>
  <si>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</si>
  <si>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</si>
  <si>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</si>
  <si>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</si>
  <si>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</si>
  <si>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</si>
  <si>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</si>
  <si>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</si>
  <si>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</si>
  <si>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</si>
  <si>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</si>
  <si>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</si>
  <si>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</si>
  <si>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</si>
  <si>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</si>
  <si>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</si>
  <si>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</si>
  <si>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</si>
  <si>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</si>
  <si>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</si>
  <si>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</si>
  <si>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</si>
  <si>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</si>
  <si>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</si>
  <si>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</si>
  <si>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</si>
  <si>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</si>
  <si>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</si>
  <si>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</si>
  <si>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</si>
  <si>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</si>
  <si>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</si>
  <si>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</si>
  <si>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</si>
  <si>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</si>
  <si>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</si>
  <si>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</si>
  <si>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</si>
  <si>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</si>
  <si>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</si>
  <si>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</si>
  <si>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</si>
  <si>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</si>
  <si>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</si>
  <si>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</si>
  <si>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</si>
  <si>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</si>
  <si>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</si>
  <si>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</si>
  <si>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</si>
  <si>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</si>
  <si>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</si>
  <si>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</si>
  <si>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</si>
  <si>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</si>
  <si>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</si>
  <si>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</si>
  <si>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</si>
  <si>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</si>
  <si>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</si>
  <si>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</si>
  <si>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</si>
  <si>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</si>
  <si>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</si>
  <si>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</si>
  <si>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</si>
  <si>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</si>
  <si>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</si>
  <si>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</si>
  <si>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</si>
  <si>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</si>
  <si>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</si>
  <si>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</si>
  <si>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</si>
  <si>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</si>
  <si>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</si>
  <si>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</si>
  <si>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</si>
  <si>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</si>
  <si>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</si>
  <si>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</si>
  <si>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</si>
  <si>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</si>
  <si>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</si>
  <si>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</si>
  <si>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</si>
  <si>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</si>
  <si>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</si>
  <si>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</si>
  <si>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</si>
  <si>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</si>
  <si>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</si>
  <si>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</si>
  <si>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</si>
  <si>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</si>
  <si>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</si>
  <si>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</si>
  <si>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</si>
  <si>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</si>
  <si>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</si>
  <si>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</si>
  <si>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</si>
  <si>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</si>
  <si>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</si>
  <si>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</si>
  <si>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</si>
  <si>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</si>
  <si>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</si>
  <si>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</si>
  <si>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</si>
  <si>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</si>
  <si>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</si>
  <si>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</si>
  <si>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</si>
  <si>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</si>
  <si>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</si>
  <si>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</si>
  <si>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</si>
  <si>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</si>
  <si>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</si>
  <si>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</si>
  <si>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</si>
  <si>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</si>
  <si>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</si>
  <si>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</si>
  <si>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</si>
  <si>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</si>
  <si>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</si>
  <si>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</si>
  <si>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</si>
  <si>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</si>
  <si>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</si>
  <si>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</si>
  <si>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</si>
  <si>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</si>
  <si>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</si>
  <si>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</si>
  <si>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</si>
  <si>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</si>
  <si>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</si>
  <si>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</si>
  <si>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</si>
  <si>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</si>
  <si>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</si>
  <si>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</si>
  <si>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</si>
  <si>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</si>
  <si>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</si>
  <si>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</si>
  <si>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</si>
  <si>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</si>
  <si>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</si>
  <si>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</si>
  <si>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</si>
  <si>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</si>
  <si>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</si>
  <si>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</si>
  <si>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</si>
  <si>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</si>
  <si>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</si>
  <si>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</si>
  <si>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</si>
  <si>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</si>
  <si>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</si>
  <si>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</si>
  <si>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</si>
  <si>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</si>
  <si>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</si>
  <si>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</si>
  <si>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</si>
  <si>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</si>
  <si>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</si>
  <si>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</si>
  <si>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</si>
  <si>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</si>
  <si>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</si>
  <si>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</si>
  <si>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</si>
  <si>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</si>
  <si>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</si>
  <si>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</si>
  <si>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</si>
  <si>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</si>
  <si>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</si>
  <si>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</si>
  <si>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</si>
  <si>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</si>
  <si>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</si>
  <si>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</si>
  <si>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</si>
  <si>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</si>
  <si>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</si>
  <si>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</si>
  <si>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</si>
  <si>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</si>
  <si>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</si>
  <si>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</si>
  <si>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</si>
  <si>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</si>
  <si>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</si>
  <si>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</si>
  <si>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</si>
  <si>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</si>
  <si>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</si>
  <si>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</si>
  <si>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</si>
  <si>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</si>
  <si>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</si>
  <si>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</si>
  <si>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</si>
  <si>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</si>
  <si>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</si>
  <si>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</si>
  <si>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</si>
  <si>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</si>
  <si>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</si>
  <si>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</si>
  <si>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</si>
  <si>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</si>
  <si>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</si>
  <si>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</si>
  <si>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</si>
  <si>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</si>
  <si>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</si>
  <si>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</si>
  <si>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</si>
  <si>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</si>
  <si>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</si>
  <si>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</si>
  <si>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</si>
  <si>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</si>
  <si>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</si>
  <si>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</si>
  <si>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</si>
  <si>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</si>
  <si>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</si>
  <si>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</si>
  <si>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</si>
  <si>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</si>
  <si>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</si>
  <si>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</si>
  <si>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</si>
  <si>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</si>
  <si>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</si>
  <si>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</si>
  <si>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</si>
  <si>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</si>
  <si>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</si>
  <si>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</si>
  <si>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</si>
  <si>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</si>
  <si>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</si>
  <si>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</si>
  <si>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</si>
  <si>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</si>
  <si>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</si>
  <si>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</si>
  <si>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</si>
  <si>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</si>
  <si>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</si>
  <si>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</si>
  <si>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</si>
  <si>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</si>
  <si>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</si>
  <si>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</si>
  <si>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</si>
  <si>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</si>
  <si>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</si>
  <si>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</si>
  <si>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</si>
  <si>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</si>
  <si>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</si>
  <si>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</si>
  <si>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</si>
  <si>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</si>
  <si>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</si>
  <si>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</si>
  <si>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</si>
  <si>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</si>
  <si>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</si>
  <si>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</si>
  <si>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</si>
  <si>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</si>
  <si>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</si>
  <si>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</si>
  <si>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</si>
  <si>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</si>
  <si>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</si>
  <si>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</si>
  <si>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</si>
  <si>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</si>
  <si>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</si>
  <si>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</si>
  <si>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</si>
  <si>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</si>
  <si>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</si>
  <si>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</si>
  <si>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</si>
  <si>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</si>
  <si>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</si>
  <si>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</si>
  <si>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</si>
  <si>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</si>
  <si>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</si>
  <si>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</si>
  <si>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</si>
  <si>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</si>
  <si>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</si>
  <si>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</si>
  <si>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</si>
  <si>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</si>
  <si>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</si>
  <si>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</si>
  <si>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</si>
  <si>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</si>
  <si>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</si>
  <si>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</si>
  <si>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</si>
  <si>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</si>
  <si>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</si>
  <si>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</si>
  <si>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</si>
  <si>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</si>
  <si>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</si>
  <si>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</si>
  <si>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</si>
  <si>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</si>
  <si>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</si>
  <si>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</si>
  <si>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</si>
  <si>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</si>
  <si>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</si>
  <si>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</si>
  <si>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</si>
  <si>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</si>
  <si>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</si>
  <si>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</si>
  <si>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</si>
  <si>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</si>
  <si>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</si>
  <si>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</si>
  <si>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</si>
  <si>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</si>
  <si>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</si>
  <si>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</si>
  <si>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</si>
  <si>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</si>
  <si>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</si>
  <si>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</si>
  <si>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</si>
  <si>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</si>
  <si>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</si>
  <si>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</si>
  <si>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</si>
  <si>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</si>
  <si>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</si>
  <si>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</si>
  <si>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</si>
  <si>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</si>
  <si>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</si>
  <si>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</si>
  <si>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</si>
  <si>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</si>
  <si>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</si>
  <si>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</si>
  <si>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</si>
  <si>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</si>
  <si>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</si>
  <si>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</si>
  <si>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</si>
  <si>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</si>
  <si>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</si>
  <si>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</si>
  <si>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</si>
  <si>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</si>
  <si>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</si>
  <si>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</si>
  <si>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</si>
  <si>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</si>
  <si>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</si>
  <si>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</si>
  <si>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</si>
  <si>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</si>
  <si>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</si>
  <si>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</si>
  <si>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</si>
  <si>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</si>
  <si>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</si>
  <si>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</si>
  <si>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</si>
  <si>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</si>
  <si>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</si>
  <si>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</si>
  <si>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</si>
  <si>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</si>
  <si>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</si>
  <si>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</si>
  <si>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</si>
  <si>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</si>
  <si>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</si>
  <si>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</si>
  <si>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</si>
  <si>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</si>
  <si>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</si>
  <si>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</si>
  <si>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</si>
  <si>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</si>
  <si>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</si>
  <si>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</si>
  <si>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</si>
  <si>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</si>
  <si>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</si>
  <si>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</si>
  <si>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</si>
  <si>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</si>
  <si>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</si>
  <si>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</si>
  <si>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</si>
  <si>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</si>
  <si>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</si>
  <si>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</si>
  <si>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</si>
  <si>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</si>
  <si>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</si>
  <si>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</si>
  <si>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</si>
  <si>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</si>
  <si>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</si>
  <si>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</si>
  <si>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</si>
  <si>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</si>
  <si>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</si>
  <si>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</si>
  <si>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</si>
  <si>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</si>
  <si>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</si>
  <si>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</si>
  <si>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</si>
  <si>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</si>
  <si>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</si>
  <si>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</si>
  <si>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</si>
  <si>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</si>
  <si>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</si>
  <si>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</si>
  <si>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</si>
  <si>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</si>
  <si>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</si>
  <si>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</si>
  <si>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</si>
  <si>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</si>
  <si>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</si>
  <si>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</si>
  <si>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</si>
  <si>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</si>
  <si>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</si>
  <si>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</si>
  <si>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</si>
  <si>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</si>
  <si>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</si>
  <si>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</si>
  <si>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</si>
  <si>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</si>
  <si>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</si>
  <si>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</si>
  <si>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</si>
  <si>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</si>
  <si>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</si>
  <si>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</si>
  <si>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</si>
  <si>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</si>
  <si>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</si>
  <si>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</si>
  <si>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</si>
  <si>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</si>
  <si>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</si>
  <si>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</si>
  <si>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</si>
  <si>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</si>
  <si>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</si>
  <si>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</si>
  <si>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</si>
  <si>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</si>
  <si>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</si>
  <si>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</si>
  <si>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</si>
  <si>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</si>
  <si>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</si>
  <si>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</si>
  <si>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</si>
  <si>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</si>
  <si>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</si>
  <si>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</si>
  <si>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</si>
  <si>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</si>
  <si>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</si>
  <si>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</si>
  <si>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</si>
  <si>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</si>
  <si>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</si>
  <si>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</si>
  <si>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</si>
  <si>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</si>
  <si>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</si>
  <si>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</si>
  <si>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</si>
  <si>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</si>
  <si>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</si>
  <si>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</si>
  <si>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</si>
  <si>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</si>
  <si>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</si>
  <si>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</si>
  <si>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</si>
  <si>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</si>
  <si>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</si>
  <si>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</si>
  <si>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</si>
  <si>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</si>
  <si>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</si>
  <si>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</si>
  <si>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</si>
  <si>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</si>
  <si>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</si>
  <si>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</si>
  <si>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</si>
  <si>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</si>
  <si>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</si>
  <si>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</si>
  <si>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</si>
  <si>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</si>
  <si>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</si>
  <si>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</si>
  <si>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</si>
  <si>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</si>
  <si>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</si>
  <si>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</si>
  <si>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</si>
  <si>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</si>
  <si>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</si>
  <si>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</si>
  <si>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</si>
  <si>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</si>
  <si>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</si>
  <si>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</si>
  <si>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</si>
  <si>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</si>
  <si>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</si>
  <si>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</si>
  <si>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</si>
  <si>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</si>
  <si>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</si>
  <si>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</si>
  <si>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</si>
  <si>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</si>
  <si>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</si>
  <si>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</si>
  <si>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</si>
  <si>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</si>
  <si>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</si>
  <si>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</si>
  <si>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</si>
  <si>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</si>
  <si>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</si>
  <si>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</si>
  <si>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</si>
  <si>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</si>
  <si>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</si>
  <si>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</si>
  <si>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</si>
  <si>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</si>
  <si>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</si>
  <si>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</si>
  <si>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</si>
  <si>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</si>
  <si>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</si>
  <si>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</si>
  <si>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</si>
  <si>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</si>
  <si>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</si>
  <si>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</si>
  <si>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</si>
  <si>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</si>
  <si>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</si>
  <si>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</si>
  <si>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</si>
  <si>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</si>
  <si>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</si>
  <si>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</si>
  <si>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</si>
  <si>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</si>
  <si>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</si>
  <si>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</si>
  <si>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</si>
  <si>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</si>
  <si>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</si>
  <si>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</si>
  <si>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</si>
  <si>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</si>
  <si>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</si>
  <si>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</si>
  <si>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</si>
  <si>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</si>
  <si>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</si>
  <si>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</si>
  <si>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</si>
  <si>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</si>
  <si>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</si>
  <si>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</si>
  <si>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</si>
  <si>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</si>
  <si>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</si>
  <si>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</si>
  <si>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</si>
  <si>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</si>
  <si>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</si>
  <si>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</si>
  <si>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</si>
  <si>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</si>
  <si>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</si>
  <si>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</si>
  <si>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</si>
  <si>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</si>
  <si>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</si>
  <si>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</si>
  <si>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</si>
  <si>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</si>
  <si>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</si>
  <si>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</si>
  <si>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</si>
  <si>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</si>
  <si>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</si>
  <si>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</si>
  <si>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</si>
  <si>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</si>
  <si>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</si>
  <si>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</si>
  <si>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</si>
  <si>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</si>
  <si>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</si>
  <si>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</si>
  <si>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</si>
  <si>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</si>
  <si>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</si>
  <si>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</si>
  <si>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</si>
  <si>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</si>
  <si>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</si>
  <si>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</si>
  <si>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</si>
  <si>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</si>
  <si>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</si>
  <si>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</si>
  <si>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</si>
  <si>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</si>
  <si>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</si>
  <si>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</si>
  <si>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</si>
  <si>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</si>
  <si>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</si>
  <si>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</si>
  <si>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</si>
  <si>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</si>
  <si>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</si>
  <si>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</si>
  <si>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</si>
  <si>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</si>
  <si>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</si>
  <si>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</si>
  <si>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</si>
  <si>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</si>
  <si>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</si>
  <si>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</si>
  <si>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</si>
  <si>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</si>
  <si>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</si>
  <si>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</si>
  <si>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</si>
  <si>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</si>
  <si>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</si>
  <si>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</si>
  <si>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</si>
  <si>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</si>
  <si>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</si>
  <si>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</si>
  <si>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</si>
  <si>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</si>
  <si>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</si>
  <si>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</si>
  <si>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</si>
  <si>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</si>
  <si>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</si>
  <si>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</si>
  <si>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</si>
  <si>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</si>
  <si>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</si>
  <si>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</si>
  <si>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</si>
  <si>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</si>
  <si>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</si>
  <si>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</si>
  <si>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</si>
  <si>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</si>
  <si>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</si>
  <si>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</si>
  <si>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</si>
  <si>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</si>
  <si>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</si>
  <si>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</si>
  <si>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</si>
  <si>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</si>
  <si>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</si>
  <si>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</si>
  <si>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</si>
  <si>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</si>
  <si>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</si>
  <si>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</si>
  <si>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</si>
  <si>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</si>
  <si>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</si>
  <si>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</si>
  <si>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</si>
  <si>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</si>
  <si>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</si>
  <si>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</si>
  <si>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</si>
  <si>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</si>
  <si>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</si>
  <si>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</si>
  <si>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</si>
  <si>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</si>
  <si>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</si>
  <si>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</si>
  <si>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</si>
  <si>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</si>
  <si>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</si>
  <si>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</si>
  <si>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</si>
  <si>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</si>
  <si>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</si>
  <si>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</si>
  <si>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</si>
  <si>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</si>
  <si>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</si>
  <si>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</si>
  <si>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</si>
  <si>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</si>
  <si>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</si>
  <si>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</si>
  <si>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</si>
  <si>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</si>
  <si>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</si>
  <si>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</si>
  <si>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</si>
  <si>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</si>
  <si>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</si>
  <si>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</si>
  <si>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</si>
  <si>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</si>
  <si>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</si>
  <si>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</si>
  <si>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</si>
  <si>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</si>
  <si>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</si>
  <si>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</si>
  <si>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</si>
  <si>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</si>
  <si>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</si>
  <si>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</si>
  <si>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</si>
  <si>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</si>
  <si>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</si>
  <si>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</si>
  <si>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</si>
  <si>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</si>
  <si>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</si>
  <si>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</si>
  <si>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</si>
  <si>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</si>
  <si>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</si>
  <si>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</si>
  <si>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</si>
  <si>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</si>
  <si>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</si>
  <si>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</si>
  <si>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</si>
  <si>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</si>
  <si>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</si>
  <si>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</si>
  <si>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</si>
  <si>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</si>
  <si>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</si>
  <si>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</si>
  <si>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</si>
  <si>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</si>
  <si>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</si>
  <si>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</si>
  <si>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</si>
  <si>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</si>
  <si>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</si>
  <si>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</si>
  <si>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</si>
  <si>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</si>
  <si>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</si>
  <si>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</si>
  <si>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</si>
  <si>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</si>
  <si>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</si>
  <si>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</si>
  <si>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</si>
  <si>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</si>
  <si>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</si>
  <si>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</si>
  <si>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</si>
  <si>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</si>
  <si>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</si>
  <si>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</si>
  <si>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</si>
  <si>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</si>
  <si>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</si>
  <si>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</si>
  <si>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</si>
  <si>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</si>
  <si>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</si>
  <si>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</si>
  <si>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</si>
  <si>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</si>
  <si>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</si>
  <si>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</si>
  <si>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</si>
  <si>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</si>
  <si>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</si>
  <si>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</si>
  <si>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</si>
  <si>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</si>
  <si>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</si>
  <si>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</si>
  <si>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</si>
  <si>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</si>
  <si>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</si>
  <si>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</si>
  <si>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</si>
  <si>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</si>
  <si>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</si>
  <si>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</si>
  <si>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</si>
  <si>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</si>
  <si>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</si>
  <si>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</si>
  <si>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</si>
  <si>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</si>
  <si>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</si>
  <si>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</si>
  <si>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</si>
  <si>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</si>
  <si>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</si>
  <si>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</si>
  <si>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</si>
  <si>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</si>
  <si>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</si>
  <si>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</si>
  <si>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</si>
  <si>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</si>
  <si>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</si>
  <si>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</si>
  <si>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</si>
  <si>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</si>
  <si>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</si>
  <si>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</si>
  <si>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</si>
  <si>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</si>
  <si>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</si>
  <si>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</si>
  <si>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</si>
  <si>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</si>
  <si>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</si>
  <si>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</si>
  <si>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</si>
  <si>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</si>
  <si>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</si>
  <si>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</si>
  <si>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</si>
  <si>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</si>
  <si>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</si>
  <si>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</si>
  <si>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</si>
  <si>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</si>
  <si>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</si>
  <si>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</si>
  <si>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</si>
  <si>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</si>
  <si>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</si>
  <si>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</si>
  <si>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</si>
  <si>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</si>
  <si>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</si>
  <si>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</si>
  <si>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</si>
  <si>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</si>
  <si>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</si>
  <si>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</si>
  <si>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</si>
  <si>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</si>
  <si>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</si>
  <si>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</si>
  <si>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</si>
  <si>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</si>
  <si>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</si>
  <si>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</si>
  <si>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</si>
  <si>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</si>
  <si>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</si>
  <si>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</si>
  <si>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</si>
  <si>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</si>
  <si>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</si>
  <si>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</si>
  <si>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</si>
  <si>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</si>
  <si>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</si>
  <si>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</si>
  <si>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</si>
  <si>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</si>
  <si>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</si>
  <si>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</si>
  <si>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</si>
  <si>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</si>
  <si>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</si>
  <si>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</si>
  <si>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</si>
  <si>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</si>
  <si>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</si>
  <si>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</si>
  <si>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</si>
  <si>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</si>
  <si>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</si>
  <si>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</si>
  <si>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</si>
  <si>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</si>
  <si>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</si>
  <si>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</si>
  <si>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</si>
  <si>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</si>
  <si>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</si>
  <si>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</si>
  <si>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</si>
  <si>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</si>
  <si>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</si>
  <si>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</si>
  <si>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</si>
  <si>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</si>
  <si>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</si>
  <si>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</si>
  <si>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</si>
  <si>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</si>
  <si>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</si>
  <si>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</si>
  <si>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</si>
  <si>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</si>
  <si>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</si>
  <si>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</si>
  <si>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</si>
  <si>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</si>
  <si>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</si>
  <si>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</si>
  <si>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</si>
  <si>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</si>
  <si>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</si>
  <si>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</si>
  <si>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</si>
  <si>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</si>
  <si>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</si>
  <si>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</si>
  <si>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</si>
  <si>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</si>
  <si>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</si>
  <si>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</si>
  <si>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</si>
  <si>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</si>
  <si>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</si>
  <si>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</si>
  <si>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</si>
  <si>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</si>
  <si>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</si>
  <si>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</si>
  <si>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</si>
  <si>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</si>
  <si>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</si>
  <si>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</si>
  <si>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</si>
  <si>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</si>
  <si>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</si>
  <si>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</si>
  <si>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</si>
  <si>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</si>
  <si>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</si>
  <si>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</si>
  <si>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</si>
  <si>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</si>
  <si>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</si>
  <si>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</si>
  <si>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</si>
  <si>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</si>
  <si>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</si>
  <si>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</si>
  <si>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</si>
  <si>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</si>
  <si>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</si>
  <si>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</si>
  <si>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</si>
  <si>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</si>
  <si>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</si>
  <si>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</si>
  <si>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</si>
  <si>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</si>
  <si>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</si>
  <si>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</si>
  <si>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</si>
  <si>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</si>
  <si>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</si>
  <si>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</si>
  <si>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</si>
  <si>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</si>
  <si>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</si>
  <si>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</si>
  <si>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</si>
  <si>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</si>
  <si>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</si>
  <si>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</si>
  <si>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</si>
  <si>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</si>
  <si>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</si>
  <si>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</si>
  <si>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</si>
  <si>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</si>
  <si>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</si>
  <si>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</si>
  <si>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</si>
  <si>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</si>
  <si>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</si>
  <si>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</si>
  <si>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</si>
  <si>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</si>
  <si>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</si>
  <si>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</si>
  <si>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</si>
  <si>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</si>
  <si>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</si>
  <si>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</si>
  <si>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</si>
  <si>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</si>
  <si>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</si>
  <si>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</si>
  <si>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</si>
  <si>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</si>
  <si>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</si>
  <si>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</si>
  <si>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</si>
  <si>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</si>
  <si>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</si>
  <si>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</si>
  <si>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</si>
  <si>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</si>
  <si>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</si>
  <si>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</si>
  <si>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</si>
  <si>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</si>
  <si>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</si>
  <si>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</si>
  <si>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</si>
  <si>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</si>
  <si>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</si>
  <si>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</si>
  <si>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</si>
  <si>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</si>
  <si>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</si>
  <si>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</si>
  <si>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</si>
  <si>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</si>
  <si>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</si>
  <si>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</si>
  <si>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</si>
  <si>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</si>
  <si>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</si>
  <si>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</si>
  <si>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</si>
  <si>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</si>
  <si>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</si>
  <si>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</si>
  <si>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</si>
  <si>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</si>
  <si>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</si>
  <si>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</si>
  <si>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</si>
  <si>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</si>
  <si>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</si>
  <si>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</si>
  <si>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</si>
  <si>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</si>
  <si>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</si>
  <si>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</si>
  <si>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</si>
  <si>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</si>
  <si>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</si>
  <si>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</si>
  <si>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</si>
  <si>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</si>
  <si>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</si>
  <si>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</si>
  <si>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</si>
  <si>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</si>
  <si>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</si>
  <si>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</si>
  <si>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</si>
  <si>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</si>
  <si>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</si>
  <si>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</si>
  <si>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</si>
  <si>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</si>
  <si>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</si>
  <si>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</si>
  <si>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</si>
  <si>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</si>
  <si>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</si>
  <si>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</si>
  <si>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</si>
  <si>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</si>
  <si>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</si>
  <si>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</si>
  <si>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</si>
  <si>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</si>
  <si>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</si>
  <si>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</si>
  <si>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</si>
  <si>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</si>
  <si>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</si>
  <si>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</si>
  <si>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</si>
  <si>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</si>
  <si>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</si>
  <si>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</si>
  <si>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</si>
  <si>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</si>
  <si>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</si>
  <si>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</si>
  <si>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</si>
  <si>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</si>
  <si>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</si>
  <si>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</si>
  <si>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</si>
  <si>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</si>
  <si>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</si>
  <si>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</si>
  <si>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</si>
  <si>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</si>
  <si>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</si>
  <si>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</si>
  <si>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</si>
  <si>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</si>
  <si>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</si>
  <si>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</si>
  <si>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</si>
  <si>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</si>
  <si>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</si>
  <si>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</si>
  <si>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</si>
  <si>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</si>
  <si>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</si>
  <si>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</si>
  <si>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</si>
  <si>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</si>
  <si>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</si>
  <si>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</si>
  <si>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</si>
  <si>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</si>
  <si>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</si>
  <si>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</si>
  <si>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</si>
  <si>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</si>
  <si>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</si>
  <si>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</si>
  <si>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</si>
  <si>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</si>
  <si>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</si>
  <si>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</si>
  <si>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</si>
  <si>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</si>
  <si>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</si>
  <si>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</si>
  <si>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</si>
  <si>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</si>
  <si>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</si>
  <si>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</si>
  <si>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</si>
  <si>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</si>
  <si>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</si>
  <si>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</si>
  <si>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</si>
  <si>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</si>
  <si>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</si>
  <si>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</si>
  <si>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</si>
  <si>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</si>
  <si>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</si>
  <si>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</si>
  <si>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</si>
  <si>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</si>
  <si>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</si>
  <si>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</si>
  <si>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</si>
  <si>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</si>
  <si>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</si>
  <si>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</si>
  <si>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</si>
  <si>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</si>
  <si>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</si>
  <si>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</si>
  <si>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</si>
  <si>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</si>
  <si>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</si>
  <si>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</si>
  <si>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</si>
  <si>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</si>
  <si>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</si>
  <si>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</si>
  <si>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</si>
  <si>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</si>
  <si>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</si>
  <si>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</si>
  <si>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</si>
  <si>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</si>
  <si>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</si>
  <si>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</si>
  <si>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</si>
  <si>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</si>
  <si>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</si>
  <si>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</si>
  <si>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</si>
  <si>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</si>
  <si>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</si>
  <si>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</si>
  <si>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</si>
  <si>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</si>
  <si>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</si>
  <si>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</si>
  <si>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</si>
  <si>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</si>
  <si>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</si>
  <si>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</si>
  <si>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</si>
  <si>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</si>
  <si>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</si>
  <si>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</si>
  <si>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</si>
  <si>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</si>
  <si>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</si>
  <si>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</si>
  <si>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</si>
  <si>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</si>
  <si>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</si>
  <si>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</si>
  <si>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</si>
  <si>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</si>
  <si>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</si>
  <si>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</si>
  <si>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</si>
  <si>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</si>
  <si>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</si>
  <si>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</si>
  <si>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</si>
  <si>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</si>
  <si>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</si>
  <si>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</si>
  <si>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</si>
  <si>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</si>
  <si>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</si>
  <si>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</si>
  <si>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</si>
  <si>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</si>
  <si>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</si>
  <si>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</si>
  <si>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</si>
  <si>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</si>
  <si>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</si>
  <si>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</si>
  <si>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</si>
  <si>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</si>
  <si>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</si>
  <si>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</si>
  <si>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</si>
  <si>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</si>
  <si>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</si>
  <si>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</si>
  <si>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</si>
  <si>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</si>
  <si>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</si>
  <si>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</si>
  <si>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</si>
  <si>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</si>
  <si>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</si>
  <si>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</si>
  <si>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</si>
  <si>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</si>
  <si>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</si>
  <si>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</si>
  <si>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</si>
  <si>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</si>
  <si>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</si>
  <si>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</si>
  <si>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</si>
  <si>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</si>
  <si>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</si>
  <si>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</si>
  <si>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</si>
  <si>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</si>
  <si>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</si>
  <si>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</si>
  <si>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</si>
  <si>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</si>
  <si>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</si>
  <si>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</si>
  <si>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</si>
  <si>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</si>
  <si>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</si>
  <si>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</si>
  <si>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</si>
  <si>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</si>
  <si>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</si>
  <si>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</si>
  <si>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</si>
  <si>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</si>
  <si>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</si>
  <si>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</si>
  <si>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</si>
  <si>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</si>
  <si>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</si>
  <si>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</si>
  <si>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</si>
  <si>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</si>
  <si>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</si>
  <si>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</si>
  <si>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</si>
  <si>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</si>
  <si>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</si>
  <si>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</si>
  <si>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</si>
  <si>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</si>
  <si>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</si>
  <si>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</si>
  <si>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</si>
  <si>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</si>
  <si>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</si>
  <si>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</si>
  <si>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</si>
  <si>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</si>
  <si>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</si>
  <si>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</si>
  <si>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</si>
  <si>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</si>
  <si>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</si>
  <si>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</si>
  <si>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</si>
  <si>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</si>
  <si>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</si>
  <si>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</si>
  <si>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</si>
  <si>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</si>
  <si>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</si>
  <si>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</si>
  <si>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</si>
  <si>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</si>
  <si>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</si>
  <si>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</si>
  <si>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</si>
  <si>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</si>
  <si>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</si>
  <si>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</si>
  <si>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</si>
  <si>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</si>
  <si>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</si>
  <si>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</si>
  <si>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</si>
  <si>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</si>
  <si>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</si>
  <si>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</si>
  <si>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</si>
  <si>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</si>
  <si>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</si>
  <si>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</si>
  <si>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</si>
  <si>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</si>
  <si>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</si>
  <si>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</si>
  <si>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</si>
  <si>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</si>
  <si>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</si>
  <si>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</si>
  <si>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</si>
  <si>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</si>
  <si>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</si>
  <si>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</si>
  <si>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</si>
  <si>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</si>
  <si>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</si>
  <si>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</si>
  <si>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</si>
  <si>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</si>
  <si>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</si>
  <si>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</si>
  <si>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</si>
  <si>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</si>
  <si>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</si>
  <si>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</si>
  <si>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</si>
  <si>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</si>
  <si>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</si>
  <si>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</si>
  <si>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</si>
  <si>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</si>
  <si>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</si>
  <si>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</si>
  <si>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</si>
  <si>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</si>
  <si>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</si>
  <si>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</si>
  <si>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</si>
  <si>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</si>
  <si>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</si>
  <si>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</si>
  <si>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</si>
  <si>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</si>
  <si>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</si>
  <si>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</si>
  <si>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</si>
  <si>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</si>
  <si>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</si>
  <si>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</si>
  <si>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</si>
  <si>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</si>
  <si>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</si>
  <si>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</si>
  <si>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</si>
  <si>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</si>
  <si>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</si>
  <si>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</si>
  <si>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</si>
  <si>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</si>
  <si>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</si>
  <si>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</si>
  <si>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</si>
  <si>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</si>
  <si>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</si>
  <si>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</si>
  <si>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</si>
  <si>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</si>
  <si>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</si>
  <si>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</si>
  <si>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</si>
  <si>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</si>
  <si>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</si>
  <si>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</si>
  <si>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</si>
  <si>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</si>
  <si>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</si>
  <si>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</si>
  <si>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</si>
  <si>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</si>
  <si>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</si>
  <si>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</si>
  <si>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</si>
  <si>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</si>
  <si>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</si>
  <si>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</si>
  <si>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</si>
  <si>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</si>
  <si>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</si>
  <si>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</si>
  <si>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</si>
  <si>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</si>
  <si>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</si>
  <si>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</si>
  <si>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</si>
  <si>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</si>
  <si>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</si>
  <si>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</si>
  <si>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</si>
  <si>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</si>
  <si>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</si>
  <si>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</si>
  <si>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</si>
  <si>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</si>
  <si>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</si>
  <si>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</si>
  <si>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</si>
  <si>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</si>
  <si>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</si>
  <si>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</si>
  <si>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</si>
  <si>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</si>
  <si>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</si>
  <si>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</si>
  <si>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</si>
  <si>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</si>
  <si>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</si>
  <si>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</si>
  <si>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</si>
  <si>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</si>
  <si>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</si>
  <si>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</si>
  <si>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</si>
  <si>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</si>
  <si>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</si>
  <si>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</si>
  <si>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</si>
  <si>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</si>
  <si>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</si>
  <si>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</si>
  <si>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</si>
  <si>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</si>
  <si>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</si>
  <si>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</si>
  <si>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</si>
  <si>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</si>
  <si>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</si>
  <si>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</si>
  <si>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</si>
  <si>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</si>
  <si>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</si>
  <si>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</si>
  <si>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</si>
  <si>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</si>
  <si>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</si>
  <si>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</si>
  <si>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</si>
  <si>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</si>
  <si>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</si>
  <si>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</si>
  <si>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</si>
  <si>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</si>
  <si>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</si>
  <si>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</si>
  <si>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</si>
  <si>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</si>
  <si>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</si>
  <si>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</si>
  <si>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</si>
  <si>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</si>
  <si>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</si>
  <si>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</si>
  <si>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</si>
  <si>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</si>
  <si>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</si>
  <si>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</si>
  <si>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</si>
  <si>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</si>
  <si>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</si>
  <si>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</si>
  <si>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</si>
  <si>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</si>
  <si>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</si>
  <si>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</si>
  <si>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</si>
  <si>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</si>
  <si>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</si>
  <si>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</si>
  <si>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</si>
  <si>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</si>
  <si>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</si>
  <si>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</si>
  <si>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</si>
  <si>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</si>
  <si>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</si>
  <si>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</si>
  <si>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</si>
  <si>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</si>
  <si>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</si>
  <si>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</si>
  <si>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</si>
  <si>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</si>
  <si>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</si>
  <si>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</si>
  <si>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</si>
  <si>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</si>
  <si>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</si>
  <si>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</si>
  <si>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</si>
  <si>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</si>
  <si>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</si>
  <si>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</si>
  <si>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</si>
  <si>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</si>
  <si>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</si>
  <si>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</si>
  <si>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</si>
  <si>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</si>
  <si>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</si>
  <si>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</si>
  <si>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</si>
  <si>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</si>
  <si>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</si>
  <si>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</si>
  <si>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</si>
  <si>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</si>
  <si>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</si>
  <si>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</si>
  <si>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</si>
  <si>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</si>
  <si>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</si>
  <si>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</si>
  <si>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</si>
  <si>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</si>
  <si>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</si>
  <si>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</si>
  <si>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</si>
  <si>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</si>
  <si>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</si>
  <si>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</si>
  <si>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</si>
  <si>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</si>
  <si>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</si>
  <si>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</si>
  <si>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</si>
  <si>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</si>
  <si>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</si>
  <si>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</si>
  <si>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</si>
  <si>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</si>
  <si>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</si>
  <si>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</si>
  <si>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</si>
  <si>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</si>
  <si>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</si>
  <si>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</si>
  <si>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</si>
  <si>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</si>
  <si>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</si>
  <si>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</si>
  <si>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</si>
  <si>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</si>
  <si>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</si>
  <si>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</si>
  <si>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</si>
  <si>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</si>
  <si>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</si>
  <si>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</si>
  <si>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</si>
  <si>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</si>
  <si>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</si>
  <si>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</si>
  <si>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</si>
  <si>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</si>
  <si>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</si>
  <si>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</si>
  <si>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</si>
  <si>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</si>
  <si>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</si>
  <si>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</si>
  <si>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</si>
  <si>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</si>
  <si>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</si>
  <si>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</si>
  <si>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</si>
  <si>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</si>
  <si>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</si>
  <si>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</si>
  <si>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</si>
  <si>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</si>
  <si>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</si>
  <si>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</si>
  <si>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</si>
  <si>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</si>
  <si>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</si>
  <si>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</si>
  <si>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</si>
  <si>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</si>
  <si>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</si>
  <si>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</si>
  <si>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</si>
  <si>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</si>
  <si>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</si>
  <si>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</si>
  <si>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</si>
  <si>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</si>
  <si>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</si>
  <si>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</si>
  <si>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</si>
  <si>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</si>
  <si>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</si>
  <si>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</si>
  <si>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</si>
  <si>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</si>
  <si>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</si>
  <si>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</si>
  <si>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</si>
  <si>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</si>
  <si>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</si>
  <si>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</si>
  <si>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</si>
  <si>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</si>
  <si>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</si>
  <si>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</si>
  <si>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</si>
  <si>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</si>
  <si>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</si>
  <si>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</si>
  <si>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</si>
  <si>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</si>
  <si>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</si>
  <si>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</si>
  <si>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</si>
  <si>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</si>
  <si>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</si>
  <si>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</si>
  <si>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</si>
  <si>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</si>
  <si>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</si>
  <si>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</si>
  <si>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</si>
  <si>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</si>
  <si>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</si>
  <si>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</si>
  <si>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</si>
  <si>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</si>
  <si>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</si>
  <si>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</si>
  <si>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</si>
  <si>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</si>
  <si>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</si>
  <si>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</si>
  <si>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</si>
  <si>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</si>
  <si>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</si>
  <si>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</si>
  <si>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</si>
  <si>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</si>
  <si>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</si>
  <si>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</si>
  <si>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</si>
  <si>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</si>
  <si>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</si>
  <si>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</si>
  <si>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</si>
  <si>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</si>
  <si>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</si>
  <si>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</si>
  <si>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</si>
  <si>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</si>
  <si>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</si>
  <si>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</si>
  <si>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</si>
  <si>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</si>
  <si>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</si>
  <si>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</si>
  <si>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</si>
  <si>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</si>
  <si>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</si>
  <si>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</si>
  <si>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</si>
  <si>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</si>
  <si>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</si>
  <si>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</si>
  <si>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</si>
  <si>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</si>
  <si>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</si>
  <si>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</si>
  <si>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</si>
  <si>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</si>
  <si>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</si>
  <si>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</si>
  <si>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</si>
  <si>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</si>
  <si>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</si>
  <si>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</si>
  <si>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</si>
  <si>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</si>
  <si>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</si>
  <si>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</si>
  <si>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</si>
  <si>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</si>
  <si>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</si>
  <si>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</si>
  <si>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</si>
  <si>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</si>
  <si>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</si>
  <si>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</si>
  <si>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</si>
  <si>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</si>
  <si>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</si>
  <si>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</si>
  <si>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</si>
  <si>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</si>
  <si>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</si>
  <si>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</si>
  <si>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</si>
  <si>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</si>
  <si>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</si>
  <si>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</si>
  <si>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</si>
  <si>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</si>
  <si>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</si>
  <si>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</si>
  <si>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</si>
  <si>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</si>
  <si>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</si>
  <si>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</si>
  <si>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</si>
  <si>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</si>
  <si>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</si>
  <si>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</si>
  <si>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</si>
  <si>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</si>
  <si>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</si>
  <si>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</si>
  <si>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</si>
  <si>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</si>
  <si>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</si>
  <si>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</si>
  <si>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</si>
  <si>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</si>
  <si>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</si>
  <si>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</si>
  <si>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</si>
  <si>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</si>
  <si>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</si>
  <si>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</si>
  <si>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</si>
  <si>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</si>
  <si>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</si>
  <si>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</si>
  <si>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</si>
  <si>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</si>
  <si>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</si>
  <si>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</si>
  <si>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</si>
  <si>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</si>
  <si>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</si>
  <si>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</si>
  <si>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</si>
  <si>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</si>
  <si>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</si>
  <si>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</si>
  <si>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</si>
  <si>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</si>
  <si>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</si>
  <si>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</si>
  <si>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</si>
  <si>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</si>
  <si>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</si>
  <si>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</si>
  <si>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</si>
  <si>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</si>
  <si>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</si>
  <si>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</si>
  <si>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</si>
  <si>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</si>
  <si>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</si>
  <si>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</si>
  <si>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</si>
  <si>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</si>
  <si>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</si>
  <si>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</si>
  <si>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</si>
  <si>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</si>
  <si>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</si>
  <si>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</si>
  <si>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</si>
  <si>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</si>
  <si>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</si>
  <si>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</si>
  <si>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</si>
  <si>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</si>
  <si>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</si>
  <si>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</si>
  <si>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</si>
  <si>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</si>
  <si>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</si>
  <si>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</si>
  <si>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</si>
  <si>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</si>
  <si>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</si>
  <si>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</si>
  <si>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</si>
  <si>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</si>
  <si>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</si>
  <si>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</si>
  <si>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</si>
  <si>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</si>
  <si>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</si>
  <si>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</si>
  <si>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</si>
  <si>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</si>
  <si>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</si>
  <si>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</si>
  <si>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</si>
  <si>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</si>
  <si>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</si>
  <si>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</si>
  <si>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</si>
  <si>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</si>
  <si>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</si>
  <si>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</si>
  <si>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</si>
  <si>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</si>
  <si>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</si>
  <si>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</si>
  <si>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</si>
  <si>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</si>
  <si>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</si>
  <si>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</si>
  <si>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</si>
  <si>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</si>
  <si>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</si>
  <si>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</si>
  <si>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</si>
  <si>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</si>
  <si>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</si>
  <si>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</si>
  <si>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</si>
  <si>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</si>
  <si>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</si>
  <si>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</si>
  <si>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</si>
  <si>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</si>
  <si>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</si>
  <si>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</si>
  <si>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</si>
  <si>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</si>
  <si>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</si>
  <si>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</si>
  <si>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</si>
  <si>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</si>
  <si>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</si>
  <si>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</si>
  <si>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</si>
  <si>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</si>
  <si>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</si>
  <si>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</si>
  <si>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</si>
  <si>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</si>
  <si>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</si>
  <si>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</si>
  <si>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</si>
  <si>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</si>
  <si>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</si>
  <si>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</si>
  <si>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</si>
  <si>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</si>
  <si>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</si>
  <si>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</si>
  <si>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</si>
  <si>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</si>
  <si>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</si>
  <si>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</si>
  <si>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</si>
  <si>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</si>
  <si>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</si>
  <si>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</si>
  <si>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</si>
  <si>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</si>
  <si>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</si>
  <si>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</si>
  <si>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</si>
  <si>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</si>
  <si>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</si>
  <si>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</si>
  <si>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</si>
  <si>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</si>
  <si>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</si>
  <si>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</si>
  <si>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</si>
  <si>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</si>
  <si>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</si>
  <si>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</si>
  <si>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</si>
  <si>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</si>
  <si>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</si>
  <si>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</si>
  <si>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</si>
  <si>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</si>
  <si>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</si>
  <si>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</si>
  <si>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</si>
  <si>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</si>
  <si>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</si>
  <si>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</si>
  <si>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</si>
  <si>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</si>
  <si>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</si>
  <si>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</si>
  <si>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</si>
  <si>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</si>
  <si>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</si>
  <si>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</si>
  <si>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</si>
  <si>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</si>
  <si>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</si>
  <si>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</si>
  <si>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</si>
  <si>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</si>
  <si>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</si>
  <si>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</si>
  <si>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</si>
  <si>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</si>
  <si>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</si>
  <si>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</si>
  <si>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</si>
  <si>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</si>
  <si>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</si>
  <si>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</si>
  <si>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</si>
  <si>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</si>
  <si>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</si>
  <si>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</si>
  <si>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</si>
  <si>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</si>
  <si>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</si>
  <si>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</si>
  <si>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</si>
  <si>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</si>
  <si>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</si>
  <si>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</si>
  <si>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</si>
  <si>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</si>
  <si>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</si>
  <si>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</si>
  <si>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</si>
  <si>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</si>
  <si>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</si>
  <si>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</si>
  <si>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</si>
  <si>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</si>
  <si>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</si>
  <si>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</si>
  <si>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</si>
  <si>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</si>
  <si>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</si>
  <si>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</si>
  <si>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</si>
  <si>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</si>
  <si>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</si>
  <si>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</si>
  <si>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</si>
  <si>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</si>
  <si>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</si>
  <si>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</si>
  <si>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</si>
  <si>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</si>
  <si>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</si>
  <si>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</si>
  <si>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</si>
  <si>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</si>
  <si>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</si>
  <si>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</si>
  <si>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</si>
  <si>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</si>
  <si>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</si>
  <si>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</si>
  <si>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</si>
  <si>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</si>
  <si>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</si>
  <si>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</si>
  <si>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</si>
  <si>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</si>
  <si>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</si>
  <si>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</si>
  <si>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</si>
  <si>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</si>
  <si>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</si>
  <si>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</si>
  <si>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</si>
  <si>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</si>
  <si>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</si>
  <si>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</si>
  <si>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</si>
  <si>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</si>
  <si>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</si>
  <si>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</si>
  <si>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</si>
  <si>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</si>
  <si>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</si>
  <si>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</si>
  <si>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</si>
  <si>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</si>
  <si>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</si>
  <si>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</si>
  <si>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</si>
  <si>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</si>
  <si>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</si>
  <si>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</si>
  <si>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</si>
  <si>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</si>
  <si>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</si>
  <si>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</si>
  <si>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</si>
  <si>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</si>
  <si>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</si>
  <si>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</si>
  <si>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</si>
  <si>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</si>
  <si>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</si>
  <si>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</si>
  <si>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</si>
  <si>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</si>
  <si>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</si>
  <si>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</si>
  <si>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</si>
  <si>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</si>
  <si>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</si>
  <si>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</si>
  <si>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</si>
  <si>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</si>
  <si>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</si>
  <si>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</si>
  <si>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</si>
  <si>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</si>
  <si>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</si>
  <si>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</si>
  <si>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</si>
  <si>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</si>
  <si>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</si>
  <si>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</si>
  <si>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</si>
  <si>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</si>
  <si>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</si>
  <si>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</si>
  <si>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</si>
  <si>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</si>
  <si>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</si>
  <si>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</si>
  <si>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</si>
  <si>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</si>
  <si>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</si>
  <si>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</si>
  <si>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</si>
  <si>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</si>
  <si>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</si>
  <si>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</si>
  <si>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</si>
  <si>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</si>
  <si>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</si>
  <si>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</si>
  <si>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</si>
  <si>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</si>
  <si>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</si>
  <si>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</si>
  <si>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</si>
  <si>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</si>
  <si>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</si>
  <si>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</si>
  <si>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</si>
  <si>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</si>
  <si>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</si>
  <si>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</si>
  <si>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</si>
  <si>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</si>
  <si>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</si>
  <si>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</si>
  <si>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</si>
  <si>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</si>
  <si>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</si>
  <si>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</si>
  <si>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</si>
  <si>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</si>
  <si>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</si>
  <si>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</si>
  <si>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</si>
  <si>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</si>
  <si>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</si>
  <si>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</si>
  <si>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</si>
  <si>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</si>
  <si>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</si>
  <si>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</si>
  <si>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</si>
  <si>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</si>
  <si>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</si>
  <si>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</si>
  <si>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</si>
  <si>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</si>
  <si>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</si>
  <si>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</si>
  <si>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</si>
  <si>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</si>
  <si>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</si>
  <si>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</si>
  <si>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</si>
  <si>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</si>
  <si>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</si>
  <si>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</si>
  <si>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</si>
  <si>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</si>
  <si>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</si>
  <si>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</si>
  <si>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</si>
  <si>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</si>
  <si>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</si>
  <si>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</si>
  <si>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</si>
  <si>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</si>
  <si>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</si>
  <si>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</si>
  <si>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</si>
  <si>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</si>
  <si>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</si>
  <si>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</si>
  <si>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</si>
  <si>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</si>
  <si>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</si>
  <si>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</si>
  <si>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</si>
  <si>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</si>
  <si>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</si>
  <si>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</si>
  <si>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</si>
  <si>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</si>
  <si>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</si>
  <si>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</si>
  <si>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</si>
  <si>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</si>
  <si>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</si>
  <si>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</si>
  <si>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</si>
  <si>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</si>
  <si>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</si>
  <si>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</si>
  <si>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</si>
  <si>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</si>
  <si>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</si>
  <si>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</si>
  <si>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</si>
  <si>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</si>
  <si>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</si>
  <si>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</si>
  <si>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</si>
  <si>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</si>
  <si>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</si>
  <si>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</si>
  <si>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</si>
  <si>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</si>
  <si>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</si>
  <si>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</si>
  <si>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</si>
  <si>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</si>
  <si>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</si>
  <si>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</si>
  <si>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</si>
  <si>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</si>
  <si>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</si>
  <si>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</si>
  <si>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</si>
  <si>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</si>
  <si>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</si>
  <si>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</si>
  <si>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</si>
  <si>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</si>
  <si>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</si>
  <si>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</si>
  <si>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</si>
  <si>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</si>
  <si>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</si>
  <si>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</si>
  <si>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</si>
  <si>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</si>
  <si>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</si>
  <si>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</si>
  <si>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</si>
  <si>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</si>
  <si>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</si>
  <si>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</si>
  <si>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</si>
  <si>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</si>
  <si>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</si>
  <si>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</si>
  <si>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</si>
  <si>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</si>
  <si>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</si>
  <si>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</si>
  <si>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</si>
  <si>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</si>
  <si>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</si>
  <si>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</si>
  <si>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</si>
  <si>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</si>
  <si>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</si>
  <si>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</si>
  <si>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</si>
  <si>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</si>
  <si>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</si>
  <si>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</si>
  <si>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</si>
  <si>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</si>
  <si>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</si>
  <si>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</si>
  <si>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</si>
  <si>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</si>
  <si>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</si>
  <si>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</si>
  <si>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</si>
  <si>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</si>
  <si>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</si>
  <si>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</si>
  <si>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</si>
  <si>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</si>
  <si>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</si>
  <si>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</si>
  <si>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</si>
  <si>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</si>
  <si>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</si>
  <si>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</si>
  <si>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</si>
  <si>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</si>
  <si>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</si>
  <si>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</si>
  <si>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</si>
  <si>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</si>
  <si>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</si>
  <si>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</si>
  <si>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</si>
  <si>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</si>
  <si>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</si>
  <si>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</si>
  <si>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</si>
  <si>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</si>
  <si>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</si>
  <si>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</si>
  <si>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</si>
  <si>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</si>
  <si>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</si>
  <si>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</si>
  <si>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</si>
  <si>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</si>
  <si>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</si>
  <si>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</si>
  <si>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</si>
  <si>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</si>
  <si>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</si>
  <si>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</si>
  <si>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</si>
  <si>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</si>
  <si>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</si>
  <si>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</si>
  <si>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</si>
  <si>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</si>
  <si>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</si>
  <si>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</si>
  <si>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</si>
  <si>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</si>
  <si>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</si>
  <si>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</si>
  <si>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</si>
  <si>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</si>
  <si>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</si>
  <si>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</si>
  <si>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</si>
  <si>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</si>
  <si>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</si>
  <si>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</si>
  <si>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</si>
  <si>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</si>
  <si>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</si>
  <si>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</si>
  <si>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</si>
  <si>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</si>
  <si>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</si>
  <si>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</si>
  <si>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</si>
  <si>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</si>
  <si>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</si>
  <si>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</si>
  <si>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</si>
  <si>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</si>
  <si>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</si>
  <si>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</si>
  <si>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</si>
  <si>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</si>
  <si>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</si>
  <si>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</si>
  <si>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</si>
  <si>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</si>
  <si>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</si>
  <si>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</si>
  <si>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</si>
  <si>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</si>
  <si>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</si>
  <si>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</si>
  <si>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</si>
  <si>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</si>
  <si>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</si>
  <si>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</si>
  <si>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</si>
  <si>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</si>
  <si>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</si>
  <si>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</si>
  <si>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</si>
  <si>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</si>
  <si>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</si>
  <si>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</si>
  <si>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</si>
  <si>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</si>
  <si>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</si>
  <si>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</si>
  <si>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</si>
  <si>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</si>
  <si>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</si>
  <si>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</si>
  <si>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</si>
  <si>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</si>
  <si>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</si>
  <si>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</si>
  <si>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</si>
  <si>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</si>
  <si>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</si>
  <si>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</si>
  <si>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</si>
  <si>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</si>
  <si>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</si>
  <si>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</si>
  <si>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</si>
  <si>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</si>
  <si>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</si>
  <si>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</si>
  <si>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</si>
  <si>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</si>
  <si>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</si>
  <si>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</si>
  <si>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</si>
  <si>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</si>
  <si>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</si>
  <si>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</si>
  <si>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</si>
  <si>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</si>
  <si>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</si>
  <si>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</si>
  <si>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</si>
  <si>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</si>
  <si>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</si>
  <si>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</si>
  <si>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</si>
  <si>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</si>
  <si>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</si>
  <si>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</si>
  <si>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</si>
  <si>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</si>
  <si>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</si>
  <si>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</si>
  <si>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</si>
  <si>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</si>
  <si>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</si>
  <si>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</si>
  <si>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</si>
  <si>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</si>
  <si>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</si>
  <si>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</si>
  <si>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</si>
  <si>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</si>
  <si>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</si>
  <si>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</si>
  <si>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</si>
  <si>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</si>
  <si>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</si>
  <si>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</si>
  <si>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</si>
  <si>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</si>
  <si>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</si>
  <si>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</si>
  <si>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</si>
  <si>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</si>
  <si>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</si>
  <si>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</si>
  <si>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</si>
  <si>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</si>
  <si>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</si>
  <si>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</si>
  <si>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</si>
  <si>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</si>
  <si>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</si>
  <si>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</si>
  <si>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</si>
  <si>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</si>
  <si>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</si>
  <si>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</si>
  <si>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</si>
  <si>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</si>
  <si>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</si>
  <si>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</si>
  <si>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</si>
  <si>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</si>
  <si>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</si>
  <si>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</si>
  <si>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</si>
  <si>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</si>
  <si>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</si>
  <si>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</si>
  <si>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</si>
  <si>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</si>
  <si>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</si>
  <si>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</si>
  <si>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</si>
  <si>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</si>
  <si>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</si>
  <si>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</si>
  <si>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</si>
  <si>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</si>
  <si>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</si>
  <si>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</si>
  <si>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</si>
  <si>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</si>
  <si>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</si>
  <si>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</si>
  <si>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</si>
  <si>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</si>
  <si>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</si>
  <si>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</si>
  <si>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</si>
  <si>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</si>
  <si>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</si>
  <si>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</si>
  <si>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</si>
  <si>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</si>
  <si>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</si>
  <si>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</si>
  <si>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</si>
  <si>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</si>
  <si>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</si>
  <si>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</si>
  <si>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</si>
  <si>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</si>
  <si>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</si>
  <si>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</si>
  <si>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</si>
  <si>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</si>
  <si>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</si>
  <si>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</si>
  <si>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</si>
  <si>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</si>
  <si>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</si>
  <si>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</si>
  <si>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</si>
  <si>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</si>
  <si>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</si>
  <si>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</si>
  <si>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</si>
  <si>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</si>
  <si>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</si>
  <si>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</si>
  <si>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</si>
  <si>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</si>
  <si>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</si>
  <si>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</si>
  <si>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</si>
  <si>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</si>
  <si>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</si>
  <si>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</si>
  <si>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</si>
  <si>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</si>
  <si>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</si>
  <si>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</si>
  <si>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</si>
  <si>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</si>
  <si>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</si>
  <si>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</si>
  <si>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</si>
  <si>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</si>
  <si>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</si>
  <si>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</si>
  <si>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</si>
  <si>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</si>
  <si>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</si>
  <si>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</si>
  <si>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</si>
  <si>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</si>
  <si>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</si>
  <si>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</si>
  <si>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</si>
  <si>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</si>
  <si>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</si>
  <si>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</si>
  <si>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</si>
  <si>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</si>
  <si>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</si>
  <si>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</si>
  <si>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</si>
  <si>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</si>
  <si>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</si>
  <si>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</si>
  <si>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</si>
  <si>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</si>
  <si>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</si>
  <si>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</si>
  <si>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</si>
  <si>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</si>
  <si>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</si>
  <si>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</si>
  <si>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</si>
  <si>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</si>
  <si>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</si>
  <si>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</si>
  <si>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</si>
  <si>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</si>
  <si>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</si>
  <si>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</si>
  <si>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</si>
  <si>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</si>
  <si>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</si>
  <si>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</si>
  <si>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</si>
  <si>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</si>
  <si>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</si>
  <si>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</si>
  <si>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</si>
  <si>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</si>
  <si>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</si>
  <si>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</si>
  <si>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</si>
  <si>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</si>
  <si>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</si>
  <si>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</si>
  <si>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</si>
  <si>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</si>
  <si>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</si>
  <si>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</si>
  <si>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</si>
  <si>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</si>
  <si>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</si>
  <si>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</si>
  <si>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</si>
  <si>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</si>
  <si>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</si>
  <si>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</si>
  <si>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</si>
  <si>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</si>
  <si>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</si>
  <si>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</si>
  <si>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</si>
  <si>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</si>
  <si>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</si>
  <si>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</si>
  <si>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</si>
  <si>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</si>
  <si>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</si>
  <si>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</si>
  <si>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</si>
  <si>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</si>
  <si>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</si>
  <si>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</si>
  <si>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</si>
  <si>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</si>
  <si>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</si>
  <si>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</si>
  <si>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</si>
  <si>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</si>
  <si>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</si>
  <si>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</si>
  <si>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</si>
  <si>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</si>
  <si>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</si>
  <si>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</si>
  <si>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</si>
  <si>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</si>
  <si>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</si>
  <si>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</si>
  <si>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</si>
  <si>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</si>
  <si>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</si>
  <si>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</si>
  <si>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</si>
  <si>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</si>
  <si>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</si>
  <si>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</si>
  <si>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</si>
  <si>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</si>
  <si>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</si>
  <si>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</si>
  <si>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</si>
  <si>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</si>
  <si>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</si>
  <si>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</si>
  <si>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</si>
  <si>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</si>
  <si>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</si>
  <si>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</si>
  <si>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</si>
  <si>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</si>
  <si>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</si>
  <si>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</si>
  <si>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</si>
  <si>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</si>
  <si>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</si>
  <si>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</si>
  <si>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</si>
  <si>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</si>
  <si>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</si>
  <si>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</si>
  <si>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</si>
  <si>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</si>
  <si>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</si>
  <si>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</si>
  <si>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</si>
  <si>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</si>
  <si>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</si>
  <si>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</si>
  <si>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</si>
  <si>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</si>
  <si>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</si>
  <si>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</si>
  <si>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</si>
  <si>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</si>
  <si>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</si>
  <si>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</si>
  <si>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</si>
  <si>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</si>
  <si>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</si>
  <si>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</si>
  <si>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</si>
  <si>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</si>
  <si>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</si>
  <si>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</si>
  <si>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</si>
  <si>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</si>
  <si>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</si>
  <si>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</si>
  <si>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</si>
  <si>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</si>
  <si>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</si>
  <si>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</si>
  <si>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</si>
  <si>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</si>
  <si>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</si>
  <si>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</si>
  <si>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</si>
  <si>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</si>
  <si>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</si>
  <si>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</si>
  <si>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</si>
  <si>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</si>
  <si>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</si>
  <si>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</si>
  <si>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</si>
  <si>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</si>
  <si>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</si>
  <si>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</si>
  <si>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</si>
  <si>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</si>
  <si>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</si>
  <si>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</si>
  <si>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</si>
  <si>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</si>
  <si>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</si>
  <si>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</si>
  <si>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</si>
  <si>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</si>
  <si>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</si>
  <si>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</si>
  <si>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</si>
  <si>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</si>
  <si>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</si>
  <si>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</si>
  <si>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</si>
  <si>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</si>
  <si>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</si>
  <si>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</si>
  <si>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</si>
  <si>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</si>
  <si>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</si>
  <si>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</si>
  <si>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</si>
  <si>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</si>
  <si>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</si>
  <si>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</si>
  <si>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</si>
  <si>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</si>
  <si>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</si>
  <si>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</si>
  <si>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</si>
  <si>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</si>
  <si>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</si>
  <si>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</si>
  <si>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</si>
  <si>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</si>
  <si>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</si>
  <si>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</si>
  <si>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</si>
  <si>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</si>
  <si>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</si>
  <si>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</si>
  <si>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</si>
  <si>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</si>
  <si>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</si>
  <si>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</si>
  <si>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</si>
  <si>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</si>
  <si>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</si>
  <si>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</si>
  <si>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</si>
  <si>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</si>
  <si>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</si>
  <si>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</si>
  <si>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</si>
  <si>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</si>
  <si>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</si>
  <si>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</si>
  <si>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</si>
  <si>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</si>
  <si>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</si>
  <si>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</si>
  <si>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</si>
  <si>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</si>
  <si>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</si>
  <si>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</si>
  <si>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</si>
  <si>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</si>
  <si>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</si>
  <si>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</si>
  <si>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</si>
  <si>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</si>
  <si>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</si>
  <si>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</si>
  <si>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</si>
  <si>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</si>
  <si>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</si>
  <si>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</si>
  <si>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</si>
  <si>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</si>
  <si>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</si>
  <si>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</si>
  <si>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</si>
  <si>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</si>
  <si>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</si>
  <si>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</si>
  <si>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</si>
  <si>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</si>
  <si>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</si>
  <si>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</si>
  <si>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</si>
  <si>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</si>
  <si>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</si>
  <si>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</si>
  <si>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</si>
  <si>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</si>
  <si>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</si>
  <si>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</si>
  <si>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</si>
  <si>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</si>
  <si>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</si>
  <si>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</si>
  <si>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</si>
  <si>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</si>
  <si>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</si>
  <si>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</si>
  <si>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</si>
  <si>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</si>
  <si>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</si>
  <si>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</si>
  <si>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</si>
  <si>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</si>
  <si>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</si>
  <si>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</si>
  <si>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</si>
  <si>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</si>
  <si>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</si>
  <si>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</si>
  <si>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</si>
  <si>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</si>
  <si>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</si>
  <si>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</si>
  <si>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</si>
  <si>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</si>
  <si>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</si>
  <si>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</si>
  <si>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</si>
  <si>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</si>
  <si>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</si>
  <si>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</si>
  <si>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</si>
  <si>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</si>
  <si>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</si>
  <si>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</si>
  <si>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</si>
  <si>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</si>
  <si>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</si>
  <si>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</si>
  <si>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</si>
  <si>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</si>
  <si>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</si>
  <si>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</si>
  <si>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</si>
  <si>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</si>
  <si>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</si>
  <si>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</si>
  <si>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</si>
  <si>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</si>
  <si>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</si>
  <si>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</si>
  <si>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</si>
  <si>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</si>
  <si>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</si>
  <si>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</si>
  <si>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</si>
  <si>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</si>
  <si>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</si>
  <si>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</si>
  <si>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</si>
  <si>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</si>
  <si>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</si>
  <si>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</si>
  <si>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</si>
  <si>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</si>
  <si>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</si>
  <si>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</si>
  <si>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</si>
  <si>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</si>
  <si>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</si>
  <si>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</si>
  <si>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</si>
  <si>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</si>
  <si>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</si>
  <si>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</si>
  <si>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</si>
  <si>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</si>
  <si>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</si>
  <si>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</si>
  <si>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</si>
  <si>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</si>
  <si>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</si>
  <si>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</si>
  <si>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</si>
  <si>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</si>
  <si>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</si>
  <si>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</si>
  <si>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</si>
  <si>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</si>
  <si>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</si>
  <si>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</si>
  <si>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</si>
  <si>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</si>
  <si>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</si>
  <si>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</si>
  <si>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</si>
  <si>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</si>
  <si>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</si>
  <si>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</si>
  <si>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</si>
  <si>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</si>
  <si>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</si>
  <si>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</si>
  <si>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</si>
  <si>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</si>
  <si>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</si>
  <si>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</si>
  <si>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</si>
  <si>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</si>
  <si>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</si>
  <si>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</si>
  <si>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</si>
  <si>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</si>
  <si>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</si>
  <si>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</si>
  <si>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</si>
  <si>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</si>
  <si>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</si>
  <si>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</si>
  <si>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</si>
  <si>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</si>
  <si>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</si>
  <si>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</si>
  <si>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</si>
  <si>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</si>
  <si>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</si>
  <si>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</si>
  <si>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</si>
  <si>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</si>
  <si>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</si>
  <si>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</si>
  <si>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</si>
  <si>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</si>
  <si>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</si>
  <si>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</si>
  <si>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</si>
  <si>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</si>
  <si>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</si>
  <si>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</si>
  <si>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</si>
  <si>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</si>
  <si>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</si>
  <si>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</si>
  <si>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</si>
  <si>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</si>
  <si>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</si>
  <si>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</si>
  <si>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</si>
  <si>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</si>
  <si>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</si>
  <si>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</si>
  <si>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</si>
  <si>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</si>
  <si>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</si>
  <si>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</si>
  <si>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</si>
  <si>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</si>
  <si>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</si>
  <si>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</si>
  <si>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</si>
  <si>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</si>
  <si>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</si>
  <si>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</si>
  <si>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</si>
  <si>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</si>
  <si>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</si>
  <si>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</si>
  <si>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</si>
  <si>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</si>
  <si>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</si>
  <si>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</si>
  <si>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</si>
  <si>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</si>
  <si>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</si>
  <si>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</si>
  <si>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</si>
  <si>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</si>
  <si>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</si>
  <si>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</si>
  <si>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</si>
  <si>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</si>
  <si>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</si>
  <si>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</si>
  <si>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</si>
  <si>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</si>
  <si>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</si>
  <si>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</si>
  <si>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</si>
  <si>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</si>
  <si>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</si>
  <si>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</si>
  <si>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</si>
  <si>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</si>
  <si>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</si>
  <si>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</si>
  <si>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</si>
  <si>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</si>
  <si>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</si>
  <si>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</si>
  <si>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</si>
  <si>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</si>
  <si>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</si>
  <si>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</si>
  <si>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</si>
  <si>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</si>
  <si>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</si>
  <si>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</si>
  <si>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</si>
  <si>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</si>
  <si>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</si>
  <si>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</si>
  <si>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</si>
  <si>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</si>
  <si>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</si>
  <si>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</si>
  <si>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</si>
  <si>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</si>
  <si>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</si>
  <si>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</si>
  <si>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</si>
  <si>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</si>
  <si>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</si>
  <si>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</si>
  <si>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</si>
  <si>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</si>
  <si>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</si>
  <si>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</si>
  <si>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</si>
  <si>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</si>
  <si>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</si>
  <si>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</si>
  <si>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</si>
  <si>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</si>
  <si>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</si>
  <si>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</si>
  <si>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</si>
  <si>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</si>
  <si>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</si>
  <si>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</si>
  <si>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</si>
  <si>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</si>
  <si>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</si>
  <si>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</si>
  <si>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</si>
  <si>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</si>
  <si>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</si>
  <si>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</si>
  <si>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</si>
  <si>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</si>
  <si>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</si>
  <si>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</si>
  <si>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</si>
  <si>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</si>
  <si>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</si>
  <si>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</si>
  <si>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</si>
  <si>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</si>
  <si>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</si>
  <si>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</si>
  <si>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</si>
  <si>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</si>
  <si>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</si>
  <si>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</si>
  <si>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</si>
  <si>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</si>
  <si>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</si>
  <si>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</si>
  <si>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</si>
  <si>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</si>
  <si>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</si>
  <si>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</si>
  <si>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</si>
  <si>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</si>
  <si>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</si>
  <si>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</si>
  <si>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</si>
  <si>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</si>
  <si>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</si>
  <si>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</si>
  <si>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</si>
  <si>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</si>
  <si>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</si>
  <si>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</si>
  <si>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</si>
  <si>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</si>
  <si>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</si>
  <si>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</si>
  <si>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</si>
  <si>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</si>
  <si>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</si>
  <si>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</si>
  <si>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</si>
  <si>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</si>
  <si>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</si>
  <si>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</si>
  <si>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</si>
  <si>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</si>
  <si>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</si>
  <si>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</si>
  <si>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</si>
  <si>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</si>
  <si>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</si>
  <si>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</si>
  <si>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</si>
  <si>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</si>
  <si>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</si>
  <si>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</si>
  <si>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</si>
  <si>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</si>
  <si>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</si>
  <si>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</si>
  <si>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</si>
  <si>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</si>
  <si>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</si>
  <si>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</si>
  <si>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</si>
  <si>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</si>
  <si>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</si>
  <si>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</si>
  <si>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</si>
  <si>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</si>
  <si>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</si>
  <si>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</si>
  <si>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</si>
  <si>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</si>
  <si>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</si>
  <si>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</si>
  <si>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</si>
  <si>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</si>
  <si>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</si>
  <si>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</si>
  <si>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</si>
  <si>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</si>
  <si>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</si>
  <si>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</si>
  <si>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</si>
  <si>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</si>
  <si>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</si>
  <si>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</si>
  <si>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</si>
  <si>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</si>
  <si>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</si>
  <si>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</si>
  <si>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</si>
  <si>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</si>
  <si>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</si>
  <si>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</si>
  <si>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</si>
  <si>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</si>
  <si>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</si>
  <si>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</si>
  <si>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</si>
  <si>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</si>
  <si>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</si>
  <si>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</si>
  <si>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</si>
  <si>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</si>
  <si>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</si>
  <si>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</si>
  <si>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</si>
  <si>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</si>
  <si>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</si>
  <si>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</si>
  <si>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</si>
  <si>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</si>
  <si>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</si>
  <si>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</si>
  <si>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</si>
  <si>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</si>
  <si>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</si>
  <si>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</si>
  <si>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</si>
  <si>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</si>
  <si>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</si>
  <si>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</si>
  <si>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</si>
  <si>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</si>
  <si>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</si>
  <si>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</si>
  <si>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</si>
  <si>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</si>
  <si>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</si>
  <si>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</si>
  <si>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</si>
  <si>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</si>
  <si>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</si>
  <si>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</si>
  <si>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</si>
  <si>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</si>
  <si>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</si>
  <si>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</si>
  <si>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</si>
  <si>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</si>
  <si>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</si>
  <si>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</si>
  <si>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</si>
  <si>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</si>
  <si>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</si>
  <si>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</si>
  <si>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</si>
  <si>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</si>
  <si>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</si>
  <si>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</si>
  <si>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</si>
  <si>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</si>
  <si>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</si>
  <si>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</si>
  <si>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</si>
  <si>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</si>
  <si>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</si>
  <si>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</si>
  <si>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</si>
  <si>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</si>
  <si>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</si>
  <si>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</si>
  <si>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</si>
  <si>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</si>
  <si>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</si>
  <si>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</si>
  <si>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</si>
  <si>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</si>
  <si>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</si>
  <si>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</si>
  <si>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</si>
  <si>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</si>
  <si>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</si>
  <si>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</si>
  <si>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</si>
  <si>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</si>
  <si>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</si>
  <si>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</si>
  <si>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</si>
  <si>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</si>
  <si>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</si>
  <si>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</si>
  <si>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</si>
  <si>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</si>
  <si>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</si>
  <si>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</si>
  <si>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</si>
  <si>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</si>
  <si>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</si>
  <si>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</si>
  <si>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</si>
  <si>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</si>
  <si>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</si>
  <si>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</si>
  <si>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</si>
  <si>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</si>
  <si>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</si>
  <si>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</si>
  <si>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</si>
  <si>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</si>
  <si>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</si>
  <si>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</si>
  <si>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</si>
  <si>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</si>
  <si>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</si>
  <si>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</si>
  <si>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</si>
  <si>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</si>
  <si>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</si>
  <si>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</si>
  <si>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</si>
  <si>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</si>
  <si>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</si>
  <si>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</si>
  <si>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</si>
  <si>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</si>
  <si>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</si>
  <si>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</si>
  <si>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</si>
  <si>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</si>
  <si>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</si>
  <si>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</si>
  <si>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</si>
  <si>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</si>
  <si>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</si>
  <si>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</si>
  <si>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</si>
  <si>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</si>
  <si>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</si>
  <si>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</si>
  <si>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</si>
  <si>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</si>
  <si>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</si>
  <si>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</si>
  <si>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</si>
  <si>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</si>
  <si>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</si>
  <si>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</si>
  <si>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</si>
  <si>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</si>
  <si>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</si>
  <si>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</si>
  <si>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</si>
  <si>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</si>
  <si>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</si>
  <si>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</si>
  <si>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</si>
  <si>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</si>
  <si>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</si>
  <si>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</si>
  <si>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</si>
  <si>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</si>
  <si>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</si>
  <si>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</si>
  <si>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</si>
  <si>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</si>
  <si>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</si>
  <si>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</si>
  <si>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</si>
  <si>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</si>
  <si>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</si>
  <si>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</si>
  <si>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</si>
  <si>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</si>
  <si>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</si>
  <si>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</si>
  <si>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</si>
  <si>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</si>
  <si>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</si>
  <si>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</si>
  <si>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</si>
  <si>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</si>
  <si>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</si>
  <si>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</si>
  <si>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</si>
  <si>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</si>
  <si>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</si>
  <si>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</si>
  <si>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</si>
  <si>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</si>
  <si>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</si>
  <si>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</si>
  <si>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</si>
  <si>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</si>
  <si>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</si>
  <si>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</si>
  <si>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</si>
  <si>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</si>
  <si>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</si>
  <si>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</si>
  <si>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</si>
  <si>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</si>
  <si>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</si>
  <si>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</si>
  <si>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</si>
  <si>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</si>
  <si>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</si>
  <si>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</si>
  <si>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</si>
  <si>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</si>
  <si>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</si>
  <si>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</si>
  <si>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</si>
  <si>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</si>
  <si>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</si>
  <si>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</si>
  <si>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</si>
  <si>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</si>
  <si>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</si>
  <si>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</si>
  <si>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</si>
  <si>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</si>
  <si>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</si>
  <si>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</si>
  <si>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</si>
  <si>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</si>
  <si>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</si>
  <si>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</si>
  <si>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</si>
  <si>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</si>
  <si>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</si>
  <si>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</si>
  <si>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</si>
  <si>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</si>
  <si>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</si>
  <si>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</si>
  <si>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</si>
  <si>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</si>
  <si>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</si>
  <si>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</si>
  <si>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</si>
  <si>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</si>
  <si>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</si>
  <si>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</si>
  <si>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</si>
  <si>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</si>
  <si>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</si>
  <si>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</si>
  <si>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</si>
  <si>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</si>
  <si>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</si>
  <si>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</si>
  <si>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</si>
  <si>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</si>
  <si>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</si>
  <si>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</si>
  <si>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</si>
  <si>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</si>
  <si>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</si>
  <si>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</si>
  <si>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</si>
  <si>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</si>
  <si>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</si>
  <si>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</si>
  <si>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</si>
  <si>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</si>
  <si>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</si>
  <si>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</si>
  <si>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</si>
  <si>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</si>
  <si>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</si>
  <si>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</si>
  <si>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</si>
  <si>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</si>
  <si>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</si>
  <si>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</si>
  <si>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</si>
  <si>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</si>
  <si>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</si>
  <si>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</si>
  <si>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</si>
  <si>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</si>
  <si>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</si>
  <si>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</si>
  <si>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</si>
  <si>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</si>
  <si>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</si>
  <si>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</si>
  <si>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</si>
  <si>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</si>
  <si>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</si>
  <si>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</si>
  <si>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</si>
  <si>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</si>
  <si>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</si>
  <si>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</si>
  <si>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</si>
  <si>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</si>
  <si>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</si>
  <si>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</si>
  <si>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</si>
  <si>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</si>
  <si>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</si>
  <si>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</si>
  <si>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</si>
  <si>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</si>
  <si>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</si>
  <si>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</si>
  <si>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</si>
  <si>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</si>
  <si>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</si>
  <si>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</si>
  <si>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</si>
  <si>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</si>
  <si>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</si>
  <si>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</si>
  <si>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</si>
  <si>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</si>
  <si>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</si>
  <si>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</si>
  <si>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</si>
  <si>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</si>
  <si>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</si>
  <si>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</si>
  <si>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</si>
  <si>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</si>
  <si>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</si>
  <si>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</si>
  <si>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</si>
  <si>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</si>
  <si>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</si>
  <si>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</si>
  <si>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</si>
  <si>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</si>
  <si>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</si>
  <si>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</si>
  <si>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</si>
  <si>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</si>
  <si>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</si>
  <si>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</si>
  <si>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</si>
  <si>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</si>
  <si>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</si>
  <si>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</si>
  <si>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</si>
  <si>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</si>
  <si>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</si>
  <si>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</si>
  <si>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</si>
  <si>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</si>
  <si>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</si>
  <si>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</si>
  <si>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</si>
  <si>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</si>
  <si>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</si>
  <si>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</si>
  <si>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</si>
  <si>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</si>
  <si>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</si>
  <si>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</si>
  <si>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</si>
  <si>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</si>
  <si>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</si>
  <si>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</si>
  <si>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</si>
  <si>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</si>
  <si>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</si>
  <si>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</si>
  <si>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</si>
  <si>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</si>
  <si>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</si>
  <si>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</si>
  <si>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</si>
  <si>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</si>
  <si>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</si>
  <si>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</si>
  <si>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</si>
  <si>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</si>
  <si>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</si>
  <si>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</si>
  <si>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</si>
  <si>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</si>
  <si>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</si>
  <si>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</si>
  <si>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</si>
  <si>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</si>
  <si>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</si>
  <si>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</si>
  <si>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</si>
  <si>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</si>
  <si>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</si>
  <si>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</si>
  <si>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</si>
  <si>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</si>
  <si>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</si>
  <si>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</si>
  <si>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</si>
  <si>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</si>
  <si>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</si>
  <si>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</si>
  <si>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</si>
  <si>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</si>
  <si>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</si>
  <si>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</si>
  <si>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</si>
  <si>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</si>
  <si>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</si>
  <si>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</si>
  <si>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</si>
  <si>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</si>
  <si>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</si>
  <si>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</si>
  <si>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</si>
  <si>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</si>
  <si>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</si>
  <si>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</si>
  <si>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</si>
  <si>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</si>
  <si>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</si>
  <si>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</si>
  <si>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</si>
  <si>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</si>
  <si>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</si>
  <si>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</si>
  <si>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</si>
  <si>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</si>
  <si>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</si>
  <si>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</si>
  <si>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</si>
  <si>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</si>
  <si>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</si>
  <si>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</si>
  <si>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</si>
  <si>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</si>
  <si>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</si>
  <si>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</si>
  <si>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</si>
  <si>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</si>
  <si>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</si>
  <si>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</si>
  <si>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</si>
  <si>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</si>
  <si>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</si>
  <si>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</si>
  <si>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</si>
  <si>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</si>
  <si>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</si>
  <si>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</si>
  <si>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</si>
  <si>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</si>
  <si>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</si>
  <si>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</si>
  <si>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</si>
  <si>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</si>
  <si>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</si>
  <si>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</si>
  <si>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</si>
  <si>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</si>
  <si>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</si>
  <si>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</si>
  <si>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</si>
  <si>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</si>
  <si>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</si>
  <si>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</si>
  <si>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</si>
  <si>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</si>
  <si>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</si>
  <si>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</si>
  <si>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</si>
  <si>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</si>
  <si>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</si>
  <si>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</si>
  <si>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</si>
  <si>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</si>
  <si>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</si>
  <si>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</si>
  <si>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</si>
  <si>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</si>
  <si>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</si>
  <si>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</si>
  <si>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</si>
  <si>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</si>
  <si>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</si>
  <si>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</si>
  <si>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</si>
  <si>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</si>
  <si>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</si>
  <si>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</si>
  <si>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</si>
  <si>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</si>
  <si>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</si>
  <si>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</si>
  <si>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</si>
  <si>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</si>
  <si>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</si>
  <si>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</si>
  <si>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</si>
  <si>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</si>
  <si>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</si>
  <si>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</si>
  <si>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</si>
  <si>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</si>
  <si>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</si>
  <si>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</si>
  <si>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</si>
  <si>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</si>
  <si>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</si>
  <si>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</si>
  <si>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</si>
  <si>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</si>
  <si>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</si>
  <si>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</si>
  <si>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</si>
  <si>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</si>
  <si>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</si>
  <si>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</si>
  <si>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</si>
  <si>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</si>
  <si>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</si>
  <si>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</si>
  <si>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</si>
  <si>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</si>
  <si>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</si>
  <si>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</si>
  <si>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</si>
  <si>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</si>
  <si>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</si>
  <si>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</si>
  <si>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</si>
  <si>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</si>
  <si>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</si>
  <si>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</si>
  <si>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</si>
  <si>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</si>
  <si>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</si>
  <si>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</si>
  <si>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</si>
  <si>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</si>
  <si>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</si>
  <si>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</si>
  <si>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</si>
  <si>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</si>
  <si>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</si>
  <si>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</si>
  <si>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</si>
  <si>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</si>
  <si>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</si>
  <si>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</si>
  <si>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</si>
  <si>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</si>
  <si>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</si>
  <si>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</si>
  <si>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</si>
  <si>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</si>
  <si>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</si>
  <si>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</si>
  <si>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</si>
  <si>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</si>
  <si>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</si>
  <si>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</si>
  <si>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</si>
  <si>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</si>
  <si>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</si>
  <si>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</si>
  <si>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</si>
  <si>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</si>
  <si>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</si>
  <si>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</si>
  <si>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</si>
  <si>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</si>
  <si>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</si>
  <si>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</si>
  <si>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</si>
  <si>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</si>
  <si>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</si>
  <si>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</si>
  <si>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</si>
  <si>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</si>
  <si>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</si>
  <si>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</si>
  <si>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</si>
  <si>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</si>
  <si>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</si>
  <si>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</si>
  <si>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</si>
  <si>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</si>
  <si>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</si>
  <si>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</si>
  <si>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</si>
  <si>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</si>
  <si>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</si>
  <si>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</si>
  <si>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</si>
  <si>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</si>
  <si>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</si>
  <si>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</si>
  <si>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</si>
  <si>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</si>
  <si>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</si>
  <si>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</si>
  <si>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</si>
  <si>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</si>
  <si>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</si>
  <si>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</si>
  <si>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</si>
  <si>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</si>
  <si>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</si>
  <si>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</si>
  <si>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</si>
  <si>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</si>
  <si>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</si>
  <si>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</si>
  <si>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</si>
  <si>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</si>
  <si>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</si>
  <si>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</si>
  <si>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</si>
  <si>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</si>
  <si>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</si>
  <si>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</si>
  <si>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</si>
  <si>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</si>
  <si>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</si>
  <si>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</si>
  <si>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</si>
  <si>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</si>
  <si>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</si>
  <si>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</si>
  <si>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</si>
  <si>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</si>
  <si>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</si>
  <si>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</si>
  <si>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</si>
  <si>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</si>
  <si>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</si>
  <si>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</si>
  <si>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</si>
  <si>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</si>
  <si>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</si>
  <si>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</si>
  <si>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</si>
  <si>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</si>
  <si>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</si>
  <si>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</si>
  <si>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</si>
  <si>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</si>
  <si>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</si>
  <si>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</si>
  <si>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</si>
  <si>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</si>
  <si>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</si>
  <si>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</si>
  <si>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</si>
  <si>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</si>
  <si>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</si>
  <si>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</si>
  <si>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</si>
  <si>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</si>
  <si>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</si>
  <si>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</si>
  <si>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</si>
  <si>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</si>
  <si>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</si>
  <si>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</si>
  <si>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</si>
  <si>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</si>
  <si>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</si>
  <si>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</si>
  <si>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</si>
  <si>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</si>
  <si>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</si>
  <si>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</si>
  <si>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</si>
  <si>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</si>
  <si>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</si>
  <si>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</si>
  <si>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</si>
  <si>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</si>
  <si>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</si>
  <si>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</si>
  <si>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</si>
  <si>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</si>
  <si>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</si>
  <si>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</si>
  <si>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</si>
  <si>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</si>
  <si>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</si>
  <si>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</si>
  <si>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</si>
  <si>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</si>
  <si>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</si>
  <si>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</si>
  <si>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</si>
  <si>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</si>
  <si>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</si>
  <si>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</si>
  <si>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</si>
  <si>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</si>
  <si>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</si>
  <si>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</si>
  <si>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</si>
  <si>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</si>
  <si>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</si>
  <si>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</si>
  <si>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</si>
  <si>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</si>
  <si>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</si>
  <si>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</si>
  <si>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</si>
  <si>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</si>
  <si>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</si>
  <si>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</si>
  <si>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</si>
  <si>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</si>
  <si>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</si>
  <si>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</si>
  <si>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</si>
  <si>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</si>
  <si>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</si>
  <si>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</si>
  <si>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</si>
  <si>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</si>
  <si>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</si>
  <si>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</si>
  <si>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</si>
  <si>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</si>
  <si>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</si>
  <si>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</si>
  <si>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</si>
  <si>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</si>
  <si>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</si>
  <si>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</si>
  <si>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</si>
  <si>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</si>
  <si>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</si>
  <si>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</si>
  <si>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</si>
  <si>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</si>
  <si>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</si>
  <si>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</si>
  <si>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</si>
  <si>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</si>
  <si>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</si>
  <si>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</si>
  <si>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</si>
  <si>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</si>
  <si>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</si>
  <si>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</si>
  <si>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</si>
  <si>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</si>
  <si>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</si>
  <si>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</si>
  <si>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</si>
  <si>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</si>
  <si>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</si>
  <si>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</si>
  <si>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</si>
  <si>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</si>
  <si>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</si>
  <si>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</si>
  <si>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</si>
  <si>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</si>
  <si>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</si>
  <si>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</si>
  <si>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</si>
  <si>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</si>
  <si>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</si>
  <si>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</si>
  <si>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</si>
  <si>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</si>
  <si>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</si>
  <si>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</si>
  <si>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</si>
  <si>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</si>
  <si>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</si>
  <si>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</si>
  <si>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</si>
  <si>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</si>
  <si>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</si>
  <si>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</si>
  <si>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</si>
  <si>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</si>
  <si>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</si>
  <si>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</si>
  <si>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</si>
  <si>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</si>
  <si>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</si>
  <si>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</si>
  <si>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</si>
  <si>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</si>
  <si>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</si>
  <si>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</si>
  <si>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</si>
  <si>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</si>
  <si>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</si>
  <si>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</si>
  <si>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</si>
  <si>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</si>
  <si>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</si>
  <si>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</si>
  <si>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</si>
  <si>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</si>
  <si>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</si>
  <si>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</si>
  <si>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</si>
  <si>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</si>
  <si>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</si>
  <si>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</si>
  <si>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</si>
  <si>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</si>
  <si>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</si>
  <si>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</si>
  <si>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</si>
  <si>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</si>
  <si>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</si>
  <si>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</si>
  <si>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</si>
  <si>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</si>
  <si>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</si>
  <si>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</si>
  <si>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</si>
  <si>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</si>
  <si>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</si>
  <si>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</si>
  <si>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</si>
  <si>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</si>
  <si>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</si>
  <si>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</si>
  <si>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</si>
  <si>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</si>
  <si>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</si>
  <si>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</si>
  <si>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</si>
  <si>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</si>
  <si>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</si>
  <si>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</si>
  <si>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</si>
  <si>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</si>
  <si>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</si>
  <si>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</si>
  <si>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</si>
  <si>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</si>
  <si>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</si>
  <si>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</si>
  <si>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</si>
  <si>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</si>
  <si>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</si>
  <si>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</si>
  <si>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</si>
  <si>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</si>
  <si>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</si>
  <si>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</si>
  <si>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</si>
  <si>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</si>
  <si>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</si>
  <si>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</si>
  <si>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</si>
  <si>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</si>
  <si>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</si>
  <si>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</si>
  <si>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</si>
  <si>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</si>
  <si>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</si>
  <si>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</si>
  <si>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</si>
  <si>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</si>
  <si>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</si>
  <si>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</si>
  <si>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</si>
  <si>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</si>
  <si>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</si>
  <si>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</si>
  <si>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</si>
  <si>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</si>
  <si>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</si>
  <si>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</si>
  <si>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</si>
  <si>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</si>
  <si>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</si>
  <si>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</si>
  <si>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</si>
  <si>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</si>
  <si>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</si>
  <si>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</si>
  <si>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</si>
  <si>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</si>
  <si>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</si>
  <si>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</si>
  <si>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</si>
  <si>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</si>
  <si>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</si>
  <si>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</si>
  <si>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</si>
  <si>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</si>
  <si>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</si>
  <si>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</si>
  <si>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</si>
  <si>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</si>
  <si>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</si>
  <si>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</si>
  <si>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</si>
  <si>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</si>
  <si>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</si>
  <si>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</si>
  <si>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</si>
  <si>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</si>
  <si>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</si>
  <si>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</si>
  <si>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</si>
  <si>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</si>
  <si>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</si>
  <si>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</si>
  <si>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</si>
  <si>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</si>
  <si>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</si>
  <si>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</si>
  <si>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</si>
  <si>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</si>
  <si>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</si>
  <si>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</si>
  <si>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</si>
  <si>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</si>
  <si>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</si>
  <si>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</si>
  <si>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</si>
  <si>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</si>
  <si>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</si>
  <si>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</si>
  <si>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</si>
  <si>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</si>
  <si>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</si>
  <si>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</si>
  <si>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</si>
  <si>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</si>
  <si>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</si>
  <si>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</si>
  <si>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</si>
  <si>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</si>
  <si>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</si>
  <si>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</si>
  <si>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</si>
  <si>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</si>
  <si>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</si>
  <si>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</si>
  <si>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</si>
  <si>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</si>
  <si>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</si>
  <si>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</si>
  <si>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</si>
  <si>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</si>
  <si>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</si>
  <si>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</si>
  <si>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</si>
  <si>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</si>
  <si>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</si>
  <si>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</si>
  <si>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</si>
  <si>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</si>
  <si>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</si>
  <si>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</si>
  <si>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</si>
  <si>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</si>
  <si>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</si>
  <si>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</si>
  <si>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</si>
  <si>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</si>
  <si>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</si>
  <si>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</si>
  <si>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</si>
  <si>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</si>
  <si>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</si>
  <si>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</si>
  <si>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</si>
  <si>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</si>
  <si>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</si>
  <si>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</si>
  <si>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</si>
  <si>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</si>
  <si>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</si>
  <si>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</si>
  <si>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</si>
  <si>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</si>
  <si>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</si>
  <si>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</si>
  <si>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</si>
  <si>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</si>
  <si>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</si>
  <si>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</si>
  <si>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</si>
  <si>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</si>
  <si>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</si>
  <si>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</si>
  <si>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</si>
  <si>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</si>
  <si>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</si>
  <si>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</si>
  <si>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</si>
  <si>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</si>
  <si>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</si>
  <si>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</si>
  <si>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</si>
  <si>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</si>
  <si>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</si>
  <si>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</si>
  <si>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</si>
  <si>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</si>
  <si>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</si>
  <si>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</si>
  <si>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</si>
  <si>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</si>
  <si>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</si>
  <si>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</si>
  <si>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</si>
  <si>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</si>
  <si>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</si>
  <si>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</si>
  <si>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</si>
  <si>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</si>
  <si>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</si>
  <si>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</si>
  <si>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</si>
  <si>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</si>
  <si>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</si>
  <si>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</si>
  <si>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</si>
  <si>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</si>
  <si>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</si>
  <si>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</si>
  <si>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</si>
  <si>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</si>
  <si>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</si>
  <si>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</si>
  <si>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</si>
  <si>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</si>
  <si>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</si>
  <si>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</si>
  <si>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</si>
  <si>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</si>
  <si>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</si>
  <si>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</si>
  <si>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</si>
  <si>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</si>
  <si>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</si>
  <si>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</si>
  <si>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</si>
  <si>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</si>
  <si>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</si>
  <si>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</si>
  <si>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</si>
  <si>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</si>
  <si>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</si>
  <si>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</si>
  <si>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</si>
  <si>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</si>
  <si>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</si>
  <si>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</si>
  <si>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</si>
  <si>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</si>
  <si>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</si>
  <si>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</si>
  <si>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</si>
  <si>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</si>
  <si>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</si>
  <si>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</si>
  <si>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</si>
  <si>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</si>
  <si>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</si>
  <si>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</si>
  <si>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</si>
  <si>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</si>
  <si>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</si>
  <si>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</si>
  <si>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</si>
  <si>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</si>
  <si>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</si>
  <si>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</si>
  <si>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</si>
  <si>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</si>
  <si>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</si>
  <si>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</si>
  <si>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</si>
  <si>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</si>
  <si>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</si>
  <si>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</si>
  <si>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</si>
  <si>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</si>
  <si>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</si>
  <si>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</si>
  <si>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</si>
  <si>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</si>
  <si>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</si>
  <si>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</si>
  <si>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</si>
  <si>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</si>
  <si>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</si>
  <si>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</si>
  <si>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</si>
  <si>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</si>
  <si>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</si>
  <si>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</si>
  <si>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</si>
  <si>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</si>
  <si>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</si>
  <si>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</si>
  <si>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</si>
  <si>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</si>
  <si>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</si>
  <si>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</si>
  <si>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</si>
  <si>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</si>
  <si>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</si>
  <si>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</si>
  <si>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</si>
  <si>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</si>
  <si>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</si>
  <si>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</si>
  <si>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</si>
  <si>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</si>
  <si>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</si>
  <si>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</si>
  <si>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</si>
  <si>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</si>
  <si>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</si>
  <si>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</si>
  <si>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</si>
  <si>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</si>
  <si>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</si>
  <si>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</si>
  <si>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</si>
  <si>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</si>
  <si>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</si>
  <si>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</si>
  <si>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</si>
  <si>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</si>
  <si>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</si>
  <si>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</si>
  <si>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</si>
  <si>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</si>
  <si>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</si>
  <si>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</si>
  <si>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</si>
  <si>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</si>
  <si>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</si>
  <si>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</si>
  <si>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</si>
  <si>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</si>
  <si>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</si>
  <si>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</si>
  <si>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</si>
  <si>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</si>
  <si>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</si>
  <si>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</si>
  <si>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</si>
  <si>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</si>
  <si>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</si>
  <si>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</si>
  <si>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</si>
  <si>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</si>
  <si>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</si>
  <si>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</si>
  <si>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</si>
  <si>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</si>
  <si>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</si>
  <si>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</si>
  <si>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</si>
  <si>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</si>
  <si>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</si>
  <si>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</si>
  <si>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</si>
  <si>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</si>
  <si>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</si>
  <si>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</si>
  <si>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</si>
  <si>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</si>
  <si>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</si>
  <si>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</si>
  <si>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</si>
  <si>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</si>
  <si>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</si>
  <si>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</si>
  <si>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</si>
  <si>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</si>
  <si>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</si>
  <si>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</si>
  <si>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</si>
  <si>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</si>
  <si>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</si>
  <si>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</si>
  <si>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</si>
  <si>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</si>
  <si>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</si>
  <si>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</si>
  <si>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</si>
  <si>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</si>
  <si>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</si>
  <si>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</si>
  <si>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</si>
  <si>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</si>
  <si>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</si>
  <si>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</si>
  <si>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</si>
  <si>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</si>
  <si>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</si>
  <si>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</si>
  <si>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</si>
  <si>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</si>
  <si>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</si>
  <si>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</si>
  <si>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</si>
  <si>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</si>
  <si>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</si>
  <si>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</si>
  <si>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</si>
  <si>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</si>
  <si>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</si>
  <si>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</si>
  <si>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</si>
  <si>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</si>
  <si>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</si>
  <si>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</si>
  <si>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</si>
  <si>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</si>
  <si>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</si>
  <si>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</si>
  <si>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</si>
  <si>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</si>
  <si>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</si>
  <si>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</si>
  <si>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</si>
  <si>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</si>
  <si>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</si>
  <si>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</si>
  <si>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</si>
  <si>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</si>
  <si>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</si>
  <si>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</si>
  <si>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</si>
  <si>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</si>
  <si>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</si>
  <si>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</si>
  <si>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</si>
  <si>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</si>
  <si>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</si>
  <si>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</si>
  <si>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</si>
  <si>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</si>
  <si>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</si>
  <si>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</si>
  <si>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</si>
  <si>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</si>
  <si>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</si>
  <si>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</si>
  <si>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</si>
  <si>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</si>
  <si>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</si>
  <si>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</si>
  <si>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</si>
  <si>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</si>
  <si>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</si>
  <si>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</si>
  <si>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</si>
  <si>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</si>
  <si>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</si>
  <si>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</si>
  <si>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</si>
  <si>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</si>
  <si>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</si>
  <si>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</si>
  <si>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</si>
  <si>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</si>
  <si>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</si>
  <si>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</si>
  <si>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</si>
  <si>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</si>
  <si>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</si>
  <si>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</si>
  <si>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</si>
  <si>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</si>
  <si>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</si>
  <si>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</si>
  <si>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</si>
  <si>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</si>
  <si>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</si>
  <si>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</si>
  <si>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</si>
  <si>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</si>
  <si>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</si>
  <si>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</si>
  <si>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</si>
  <si>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</si>
  <si>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</si>
  <si>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</si>
  <si>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</si>
  <si>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</si>
  <si>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</si>
  <si>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</si>
  <si>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</si>
  <si>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</si>
  <si>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</si>
  <si>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</si>
  <si>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</si>
  <si>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</si>
  <si>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</si>
  <si>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</si>
  <si>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</si>
  <si>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</si>
  <si>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</si>
  <si>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</si>
  <si>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</si>
  <si>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</si>
  <si>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</si>
  <si>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</si>
  <si>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</si>
  <si>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</si>
  <si>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</si>
  <si>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</si>
  <si>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</si>
  <si>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</si>
  <si>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</si>
  <si>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</si>
  <si>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</si>
  <si>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</si>
  <si>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</si>
  <si>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</si>
  <si>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</si>
  <si>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</si>
  <si>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</si>
  <si>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</si>
  <si>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</si>
  <si>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</si>
  <si>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</si>
  <si>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</si>
  <si>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</si>
  <si>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</si>
  <si>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</si>
  <si>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</si>
  <si>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</si>
  <si>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</si>
  <si>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</si>
  <si>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</si>
  <si>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</si>
  <si>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</si>
  <si>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</si>
  <si>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</si>
  <si>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</si>
  <si>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</si>
  <si>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</si>
  <si>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</si>
  <si>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</si>
  <si>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</si>
  <si>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</si>
  <si>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</si>
  <si>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</si>
  <si>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</si>
  <si>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</si>
  <si>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</si>
  <si>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</si>
  <si>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</si>
  <si>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</si>
  <si>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</si>
  <si>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</si>
  <si>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</si>
  <si>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</si>
  <si>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</si>
  <si>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</si>
  <si>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</si>
  <si>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</si>
  <si>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</si>
  <si>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</si>
  <si>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</si>
  <si>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</si>
  <si>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</si>
  <si>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</si>
  <si>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</si>
  <si>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</si>
  <si>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</si>
  <si>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</si>
  <si>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</si>
  <si>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</si>
  <si>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</si>
  <si>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</si>
  <si>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</si>
  <si>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</si>
  <si>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</si>
  <si>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</si>
  <si>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</si>
  <si>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</si>
  <si>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</si>
  <si>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</si>
  <si>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</si>
  <si>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</si>
  <si>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</si>
  <si>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</si>
  <si>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</si>
  <si>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</si>
  <si>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</si>
  <si>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</si>
  <si>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</si>
  <si>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</si>
  <si>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</si>
  <si>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</si>
  <si>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</si>
  <si>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</si>
  <si>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</si>
  <si>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</si>
  <si>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</si>
  <si>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</si>
  <si>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</si>
  <si>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</si>
  <si>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</si>
  <si>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</si>
  <si>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</si>
  <si>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</si>
  <si>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</si>
  <si>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</si>
  <si>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</si>
  <si>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</si>
  <si>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</si>
  <si>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</si>
  <si>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</si>
  <si>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</si>
  <si>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</si>
  <si>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</si>
  <si>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</si>
  <si>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</si>
  <si>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</si>
  <si>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</si>
  <si>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</si>
  <si>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</si>
  <si>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</si>
  <si>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</si>
  <si>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</si>
  <si>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</si>
  <si>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</si>
  <si>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</si>
  <si>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</si>
  <si>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</si>
  <si>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</si>
  <si>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</si>
  <si>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</si>
  <si>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</si>
  <si>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</si>
  <si>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</si>
  <si>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</si>
  <si>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</si>
  <si>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</si>
  <si>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</si>
  <si>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</si>
  <si>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</si>
  <si>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</si>
  <si>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</si>
  <si>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</si>
  <si>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</si>
  <si>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</si>
  <si>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</si>
  <si>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</si>
  <si>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</si>
  <si>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</si>
  <si>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</si>
  <si>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</si>
  <si>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</si>
  <si>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</si>
  <si>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</si>
  <si>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</si>
  <si>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</si>
  <si>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</si>
  <si>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</si>
  <si>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</si>
  <si>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</si>
  <si>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</si>
  <si>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</si>
  <si>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</si>
  <si>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</si>
  <si>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</si>
  <si>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</si>
  <si>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</si>
  <si>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</si>
  <si>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</si>
  <si>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</si>
  <si>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</si>
  <si>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</si>
  <si>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</si>
  <si>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</si>
  <si>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</si>
  <si>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</si>
  <si>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</si>
  <si>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</si>
  <si>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</si>
  <si>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</si>
  <si>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</si>
  <si>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</si>
  <si>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</si>
  <si>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</si>
  <si>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</si>
  <si>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</si>
  <si>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</si>
  <si>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</si>
  <si>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</si>
  <si>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</si>
  <si>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</si>
  <si>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</si>
  <si>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</si>
  <si>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</si>
  <si>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</si>
  <si>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</si>
  <si>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</si>
  <si>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</si>
  <si>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</si>
  <si>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</si>
  <si>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</si>
  <si>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</si>
  <si>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</si>
  <si>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</si>
  <si>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</si>
  <si>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</si>
  <si>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</si>
  <si>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</si>
  <si>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</si>
  <si>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</si>
  <si>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</si>
  <si>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</si>
  <si>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</si>
  <si>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</si>
  <si>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</si>
  <si>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</si>
  <si>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</si>
  <si>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</si>
  <si>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</si>
  <si>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</si>
  <si>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</si>
  <si>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</si>
  <si>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</si>
  <si>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</si>
  <si>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</si>
  <si>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</si>
  <si>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</si>
  <si>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</si>
  <si>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</si>
  <si>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</si>
  <si>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</si>
  <si>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</si>
  <si>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</si>
  <si>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</si>
  <si>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</si>
  <si>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</si>
  <si>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</si>
  <si>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</si>
  <si>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</si>
  <si>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</si>
  <si>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</si>
  <si>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</si>
  <si>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</si>
  <si>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</si>
  <si>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</si>
  <si>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</si>
  <si>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</si>
  <si>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</si>
  <si>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</si>
  <si>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</si>
  <si>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</si>
  <si>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</si>
  <si>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</si>
  <si>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</si>
  <si>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</si>
  <si>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</si>
  <si>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</si>
  <si>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</si>
  <si>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</si>
  <si>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</si>
  <si>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</si>
  <si>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</si>
  <si>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</si>
  <si>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</si>
  <si>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</si>
  <si>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</si>
  <si>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</si>
  <si>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</si>
  <si>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</si>
  <si>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</si>
  <si>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</si>
  <si>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</si>
  <si>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</si>
  <si>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</si>
  <si>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</si>
  <si>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</si>
  <si>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</si>
  <si>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</si>
  <si>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</si>
  <si>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</si>
  <si>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</si>
  <si>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</si>
  <si>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</si>
  <si>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</si>
  <si>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</si>
  <si>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</si>
  <si>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</si>
  <si>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</si>
  <si>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</si>
  <si>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</si>
  <si>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</si>
  <si>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</si>
  <si>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</si>
  <si>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</si>
  <si>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</si>
  <si>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</si>
  <si>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</si>
  <si>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</si>
  <si>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</si>
  <si>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</si>
  <si>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</si>
  <si>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</si>
  <si>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</si>
  <si>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</si>
  <si>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</si>
  <si>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</si>
  <si>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</si>
  <si>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</si>
  <si>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</si>
  <si>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</si>
  <si>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</si>
  <si>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</si>
  <si>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</si>
  <si>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</si>
  <si>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</si>
  <si>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</si>
  <si>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</si>
  <si>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</si>
  <si>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</si>
  <si>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</si>
  <si>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</si>
  <si>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</si>
  <si>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</si>
  <si>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</si>
  <si>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</si>
  <si>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</si>
  <si>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</si>
  <si>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</si>
  <si>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</si>
  <si>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</si>
  <si>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</si>
  <si>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</si>
  <si>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</si>
  <si>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</si>
  <si>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</si>
  <si>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</si>
  <si>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</si>
  <si>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</si>
  <si>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</si>
  <si>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</si>
  <si>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</si>
  <si>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</si>
  <si>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</si>
  <si>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</si>
  <si>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</si>
  <si>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</si>
  <si>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</si>
  <si>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</si>
  <si>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</si>
  <si>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</si>
  <si>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</si>
  <si>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</si>
  <si>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</si>
  <si>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</si>
  <si>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</si>
  <si>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</si>
  <si>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</si>
  <si>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</si>
  <si>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</si>
  <si>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</si>
  <si>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</si>
  <si>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</si>
  <si>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</si>
  <si>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</si>
  <si>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</si>
  <si>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</si>
  <si>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</si>
  <si>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</si>
  <si>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</si>
  <si>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</si>
  <si>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</si>
  <si>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</si>
  <si>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</si>
  <si>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</si>
  <si>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</si>
  <si>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</si>
  <si>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</si>
  <si>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</si>
  <si>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</si>
  <si>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</si>
  <si>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</si>
  <si>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</si>
  <si>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</si>
  <si>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</si>
  <si>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</si>
  <si>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</si>
  <si>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</si>
  <si>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</si>
  <si>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</si>
  <si>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</si>
  <si>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</si>
  <si>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</si>
  <si>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</si>
  <si>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</si>
  <si>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</si>
  <si>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</si>
  <si>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</si>
  <si>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</si>
  <si>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</si>
  <si>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</si>
  <si>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</si>
  <si>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</si>
  <si>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</si>
  <si>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</si>
  <si>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</si>
  <si>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</si>
  <si>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</si>
  <si>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</si>
  <si>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</si>
  <si>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</si>
  <si>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</si>
  <si>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</si>
  <si>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</si>
  <si>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</si>
  <si>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</si>
  <si>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</si>
  <si>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</si>
  <si>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</si>
  <si>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</si>
  <si>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</si>
  <si>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</si>
  <si>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</si>
  <si>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</si>
  <si>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</si>
  <si>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</si>
  <si>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</si>
  <si>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</si>
  <si>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</si>
  <si>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</si>
  <si>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</si>
  <si>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</si>
  <si>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</si>
  <si>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</si>
  <si>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</si>
  <si>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</si>
  <si>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</si>
  <si>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</si>
  <si>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</si>
  <si>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</si>
  <si>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</si>
  <si>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</si>
  <si>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</si>
  <si>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</si>
  <si>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</si>
  <si>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</si>
  <si>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</si>
  <si>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</si>
  <si>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</si>
  <si>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</si>
  <si>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</si>
  <si>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</si>
  <si>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</si>
  <si>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</si>
  <si>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</si>
  <si>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</si>
  <si>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</si>
  <si>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</si>
  <si>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</si>
  <si>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</si>
  <si>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</si>
  <si>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</si>
  <si>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</si>
  <si>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</si>
  <si>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</si>
  <si>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</si>
  <si>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</si>
  <si>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</si>
  <si>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</si>
  <si>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</si>
  <si>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</si>
  <si>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</si>
  <si>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</si>
  <si>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</si>
  <si>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</si>
  <si>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</si>
  <si>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</si>
  <si>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</si>
  <si>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</si>
  <si>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</si>
  <si>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</si>
  <si>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</si>
  <si>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</si>
  <si>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</si>
  <si>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</si>
  <si>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</si>
  <si>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</si>
  <si>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</si>
  <si>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</si>
  <si>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</si>
  <si>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</si>
  <si>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</si>
  <si>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</si>
  <si>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</si>
  <si>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</si>
  <si>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</si>
  <si>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</si>
  <si>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</si>
  <si>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</si>
  <si>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</si>
  <si>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</si>
  <si>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</si>
  <si>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</si>
  <si>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</si>
  <si>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</si>
  <si>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</si>
  <si>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</si>
  <si>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</si>
  <si>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</si>
  <si>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</si>
  <si>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</si>
  <si>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</si>
  <si>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</si>
  <si>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</si>
  <si>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</si>
  <si>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</si>
  <si>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</si>
  <si>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</si>
  <si>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</si>
  <si>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</si>
  <si>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</si>
  <si>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</si>
  <si>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</si>
  <si>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</si>
  <si>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</si>
  <si>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</si>
  <si>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</si>
  <si>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</si>
  <si>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</si>
  <si>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</si>
  <si>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</si>
  <si>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</si>
  <si>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</si>
  <si>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</si>
  <si>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</si>
  <si>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</si>
  <si>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</si>
  <si>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</si>
  <si>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</si>
  <si>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</si>
  <si>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</si>
  <si>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</si>
  <si>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</si>
  <si>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</si>
  <si>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</si>
  <si>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</si>
  <si>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</si>
  <si>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</si>
  <si>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</si>
  <si>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</si>
  <si>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</si>
  <si>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</si>
  <si>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</si>
  <si>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</si>
  <si>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</si>
  <si>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</si>
  <si>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</si>
  <si>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</si>
  <si>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</si>
  <si>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</si>
  <si>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</si>
  <si>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</si>
  <si>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</si>
  <si>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</si>
  <si>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</si>
  <si>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</si>
  <si>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</si>
  <si>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</si>
  <si>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</si>
  <si>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</si>
  <si>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</si>
  <si>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</si>
  <si>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</si>
  <si>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</si>
  <si>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</si>
  <si>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</si>
  <si>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</si>
  <si>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</si>
  <si>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</si>
  <si>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</si>
  <si>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</si>
  <si>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</si>
  <si>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</si>
  <si>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</si>
  <si>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</si>
  <si>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</si>
  <si>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</si>
  <si>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</si>
  <si>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</si>
  <si>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</si>
  <si>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</si>
  <si>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</si>
  <si>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</si>
  <si>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</si>
  <si>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</si>
  <si>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</si>
  <si>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</si>
  <si>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</si>
  <si>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</si>
  <si>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</si>
  <si>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</si>
  <si>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</si>
  <si>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</si>
  <si>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</si>
  <si>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</si>
  <si>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</si>
  <si>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</si>
  <si>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</si>
  <si>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</si>
  <si>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</si>
  <si>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</si>
  <si>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</si>
  <si>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</si>
  <si>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</si>
  <si>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</si>
  <si>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</si>
  <si>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</si>
  <si>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</si>
  <si>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</si>
  <si>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</si>
  <si>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</si>
  <si>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</si>
  <si>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</si>
  <si>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</si>
  <si>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</si>
  <si>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</si>
  <si>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</si>
  <si>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</si>
  <si>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</si>
  <si>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</si>
  <si>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</si>
  <si>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</si>
  <si>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</si>
  <si>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</si>
  <si>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</si>
  <si>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</si>
  <si>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</si>
  <si>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</si>
  <si>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</si>
  <si>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</si>
  <si>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</si>
  <si>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</si>
  <si>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</si>
  <si>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</si>
  <si>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</si>
  <si>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</si>
  <si>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</si>
  <si>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</si>
  <si>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</si>
  <si>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</si>
  <si>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</si>
  <si>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</si>
  <si>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</si>
  <si>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</si>
  <si>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</si>
  <si>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</si>
  <si>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</si>
  <si>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</si>
  <si>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</si>
  <si>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</si>
  <si>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</si>
  <si>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</si>
  <si>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</si>
  <si>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</si>
  <si>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</si>
  <si>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</si>
  <si>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</si>
  <si>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</si>
  <si>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</si>
  <si>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</si>
  <si>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</si>
  <si>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</si>
  <si>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</si>
  <si>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</si>
  <si>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</si>
  <si>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</si>
  <si>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</si>
  <si>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</si>
  <si>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</si>
  <si>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</si>
  <si>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</si>
  <si>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</si>
  <si>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</si>
  <si>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</si>
  <si>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</si>
  <si>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</si>
  <si>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</si>
  <si>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</si>
  <si>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</si>
  <si>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</si>
  <si>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</si>
  <si>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</si>
  <si>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</si>
  <si>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</si>
  <si>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</si>
  <si>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</si>
  <si>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</si>
  <si>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</si>
  <si>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</si>
  <si>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</si>
  <si>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</si>
  <si>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</si>
  <si>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</si>
  <si>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</si>
  <si>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</si>
  <si>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</si>
  <si>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</si>
  <si>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</si>
  <si>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</si>
  <si>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</si>
  <si>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</si>
  <si>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</si>
  <si>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</si>
  <si>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</si>
  <si>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</si>
  <si>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</si>
  <si>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</si>
  <si>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</si>
  <si>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</si>
  <si>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</si>
  <si>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</si>
  <si>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</si>
  <si>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</si>
  <si>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</si>
  <si>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</si>
  <si>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</si>
  <si>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</si>
  <si>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</si>
  <si>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</si>
  <si>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</si>
  <si>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</si>
  <si>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</si>
  <si>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</si>
  <si>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</si>
  <si>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</si>
  <si>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</si>
  <si>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</si>
  <si>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</si>
  <si>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</si>
  <si>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</si>
  <si>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</si>
  <si>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</si>
  <si>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</si>
  <si>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</si>
  <si>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</si>
  <si>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</si>
  <si>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</si>
  <si>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</si>
  <si>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</si>
  <si>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</si>
  <si>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</si>
  <si>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</si>
  <si>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</si>
  <si>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</si>
  <si>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</si>
  <si>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</si>
  <si>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</si>
  <si>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</si>
  <si>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</si>
  <si>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</si>
  <si>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</si>
  <si>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</si>
  <si>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</si>
  <si>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</si>
  <si>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</si>
  <si>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</si>
  <si>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</si>
  <si>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</si>
  <si>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</si>
  <si>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</si>
  <si>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</si>
  <si>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</si>
  <si>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</si>
  <si>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</si>
  <si>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</si>
  <si>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</si>
  <si>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</si>
  <si>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</si>
  <si>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</si>
  <si>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</si>
  <si>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</si>
  <si>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</si>
  <si>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</si>
  <si>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</si>
  <si>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</si>
  <si>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</si>
  <si>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</si>
  <si>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</si>
  <si>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</si>
  <si>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</si>
  <si>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</si>
  <si>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</si>
  <si>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</si>
  <si>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</si>
  <si>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</si>
  <si>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</si>
  <si>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</si>
  <si>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</si>
  <si>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</si>
  <si>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</si>
  <si>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</si>
  <si>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</si>
  <si>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</si>
  <si>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</si>
  <si>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</si>
  <si>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</si>
  <si>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</si>
  <si>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</si>
  <si>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</si>
  <si>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</si>
  <si>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</si>
  <si>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</si>
  <si>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</si>
  <si>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</si>
  <si>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</si>
  <si>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</si>
  <si>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</si>
  <si>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</si>
  <si>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</si>
  <si>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</si>
  <si>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</si>
  <si>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</si>
  <si>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</si>
  <si>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</si>
  <si>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</si>
  <si>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</si>
  <si>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</si>
  <si>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</si>
  <si>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</si>
  <si>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</si>
  <si>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</si>
  <si>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</si>
  <si>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</si>
  <si>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</si>
  <si>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</si>
  <si>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</si>
  <si>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</si>
  <si>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</si>
  <si>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</si>
  <si>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</si>
  <si>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</si>
  <si>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</si>
  <si>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</si>
  <si>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</si>
  <si>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</si>
  <si>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</si>
  <si>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</si>
  <si>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</si>
  <si>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</si>
  <si>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</si>
  <si>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</si>
  <si>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</si>
  <si>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</si>
  <si>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</si>
  <si>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</si>
  <si>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</si>
  <si>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</si>
  <si>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</si>
  <si>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</si>
  <si>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</si>
  <si>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</si>
  <si>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</si>
  <si>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</si>
  <si>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</si>
  <si>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</si>
  <si>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</si>
  <si>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</si>
  <si>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</si>
  <si>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</si>
  <si>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</si>
  <si>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</si>
  <si>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</si>
  <si>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</si>
  <si>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</si>
  <si>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</si>
  <si>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</si>
  <si>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</si>
  <si>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</si>
  <si>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</si>
  <si>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</si>
  <si>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</si>
  <si>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</si>
  <si>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</si>
  <si>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</si>
  <si>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</si>
  <si>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</si>
  <si>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</si>
  <si>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</si>
  <si>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</si>
  <si>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</si>
  <si>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</si>
  <si>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</si>
  <si>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</si>
  <si>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</si>
  <si>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</si>
  <si>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</si>
  <si>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</si>
  <si>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</si>
  <si>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</si>
  <si>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</si>
  <si>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</si>
  <si>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</si>
  <si>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</si>
  <si>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</si>
  <si>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</si>
  <si>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</si>
  <si>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</si>
  <si>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</si>
  <si>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</si>
  <si>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</si>
  <si>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</si>
  <si>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</si>
  <si>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</si>
  <si>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</si>
  <si>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</si>
  <si>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</si>
  <si>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</si>
  <si>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</si>
  <si>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</si>
  <si>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</si>
  <si>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</si>
  <si>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</si>
  <si>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</si>
  <si>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</si>
  <si>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</si>
  <si>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</si>
  <si>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</si>
  <si>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</si>
  <si>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</si>
  <si>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</si>
  <si>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</si>
  <si>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</si>
  <si>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</si>
  <si>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</si>
  <si>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</si>
  <si>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</si>
  <si>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</si>
  <si>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</si>
  <si>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</si>
  <si>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</si>
  <si>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</si>
  <si>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</si>
  <si>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</si>
  <si>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</si>
  <si>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</si>
  <si>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</si>
  <si>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</si>
  <si>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</si>
  <si>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</si>
  <si>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</si>
  <si>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</si>
  <si>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</si>
  <si>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</si>
  <si>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</si>
  <si>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</si>
  <si>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</si>
  <si>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</si>
  <si>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</si>
  <si>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</si>
  <si>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</si>
  <si>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</si>
  <si>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</si>
  <si>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</si>
  <si>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</si>
  <si>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</si>
  <si>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</si>
  <si>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</si>
  <si>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</si>
  <si>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</si>
  <si>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</si>
  <si>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</si>
  <si>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</si>
  <si>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</si>
  <si>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</si>
  <si>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</si>
  <si>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</si>
  <si>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</si>
  <si>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</si>
  <si>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</si>
  <si>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</si>
  <si>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</si>
  <si>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</si>
  <si>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</si>
  <si>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</si>
  <si>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</si>
  <si>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</si>
  <si>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</si>
  <si>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</si>
  <si>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</si>
  <si>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</si>
  <si>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</si>
  <si>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</si>
  <si>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</si>
  <si>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</si>
  <si>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</si>
  <si>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</si>
  <si>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</si>
  <si>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</si>
  <si>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</si>
  <si>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</si>
  <si>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</si>
  <si>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</si>
  <si>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</si>
  <si>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</si>
  <si>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</si>
  <si>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</si>
  <si>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</si>
  <si>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</si>
  <si>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</si>
  <si>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</si>
  <si>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</si>
  <si>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</si>
  <si>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</si>
  <si>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</si>
  <si>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</si>
  <si>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</si>
  <si>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</si>
  <si>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</si>
  <si>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</si>
  <si>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</si>
  <si>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</si>
  <si>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</si>
  <si>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</si>
  <si>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</si>
  <si>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</si>
  <si>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</si>
  <si>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</si>
  <si>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</si>
  <si>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</si>
  <si>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</si>
  <si>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</si>
  <si>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</si>
  <si>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</si>
  <si>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</si>
  <si>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</si>
  <si>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</si>
  <si>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</si>
  <si>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</si>
  <si>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</si>
  <si>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</si>
  <si>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</si>
  <si>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</si>
  <si>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</si>
  <si>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</si>
  <si>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</si>
  <si>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</si>
  <si>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</si>
  <si>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</si>
  <si>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</si>
  <si>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</si>
  <si>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</si>
  <si>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</si>
  <si>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</si>
  <si>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</si>
  <si>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</si>
  <si>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</si>
  <si>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</si>
  <si>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</si>
  <si>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</si>
  <si>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</si>
  <si>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</si>
  <si>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</si>
  <si>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</si>
  <si>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</si>
  <si>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</si>
  <si>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</si>
  <si>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</si>
  <si>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</si>
  <si>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</si>
  <si>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</si>
  <si>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</si>
  <si>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</si>
  <si>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</si>
  <si>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</si>
  <si>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</si>
  <si>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</si>
  <si>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</si>
  <si>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</si>
  <si>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</si>
  <si>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</si>
  <si>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</si>
  <si>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</si>
  <si>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</si>
  <si>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</si>
  <si>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</si>
  <si>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</si>
  <si>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</si>
  <si>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</si>
  <si>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</si>
  <si>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</si>
  <si>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</si>
  <si>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</si>
  <si>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</si>
  <si>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</si>
  <si>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</si>
  <si>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</si>
  <si>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</si>
  <si>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</si>
  <si>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</si>
  <si>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</si>
  <si>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</si>
  <si>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</si>
  <si>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</si>
  <si>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</si>
  <si>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</si>
  <si>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</si>
  <si>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</si>
  <si>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</si>
  <si>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</si>
  <si>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</si>
  <si>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</si>
  <si>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</si>
  <si>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</si>
  <si>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</si>
  <si>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</si>
  <si>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</si>
  <si>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</si>
  <si>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</si>
  <si>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</si>
  <si>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</si>
  <si>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</si>
  <si>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</si>
  <si>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</si>
  <si>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</si>
  <si>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</si>
  <si>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</si>
  <si>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</si>
  <si>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</si>
  <si>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</si>
  <si>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</si>
  <si>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</si>
  <si>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</si>
  <si>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</si>
  <si>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</si>
  <si>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</si>
  <si>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</si>
  <si>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</si>
  <si>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</si>
  <si>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</si>
  <si>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</si>
  <si>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</si>
  <si>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</si>
  <si>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</si>
  <si>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</si>
  <si>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</si>
  <si>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</si>
  <si>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</si>
  <si>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</si>
  <si>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</si>
  <si>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</si>
  <si>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</si>
  <si>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</si>
  <si>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</si>
  <si>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</si>
  <si>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</si>
  <si>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</si>
  <si>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</si>
  <si>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</si>
  <si>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</si>
  <si>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</si>
  <si>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</si>
  <si>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</si>
  <si>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</si>
  <si>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</si>
  <si>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</si>
  <si>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</si>
  <si>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</si>
  <si>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</si>
  <si>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</si>
  <si>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</si>
  <si>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</si>
  <si>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</si>
  <si>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</si>
  <si>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</si>
  <si>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</si>
  <si>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</si>
  <si>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</si>
  <si>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</si>
  <si>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</si>
  <si>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</si>
  <si>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</si>
  <si>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</si>
  <si>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</si>
  <si>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</si>
  <si>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</si>
  <si>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</si>
  <si>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</si>
  <si>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</si>
  <si>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</si>
  <si>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</si>
  <si>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</si>
  <si>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</si>
  <si>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</si>
  <si>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</si>
  <si>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</si>
  <si>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</si>
  <si>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</si>
  <si>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</si>
  <si>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</si>
  <si>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</si>
  <si>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</si>
  <si>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</si>
  <si>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</si>
  <si>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</si>
  <si>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</si>
  <si>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</si>
  <si>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</si>
  <si>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</si>
  <si>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</si>
  <si>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</si>
  <si>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</si>
  <si>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</si>
  <si>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</si>
  <si>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</si>
  <si>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</si>
  <si>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</si>
  <si>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</si>
  <si>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</si>
  <si>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</si>
  <si>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</si>
  <si>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</si>
  <si>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</si>
  <si>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</si>
  <si>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</si>
  <si>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</si>
  <si>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</si>
  <si>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</si>
  <si>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</si>
  <si>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</si>
  <si>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</si>
  <si>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</si>
  <si>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</si>
  <si>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</si>
  <si>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</si>
  <si>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</si>
  <si>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</si>
  <si>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</si>
  <si>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</si>
  <si>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</si>
  <si>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</si>
  <si>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</si>
  <si>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</si>
  <si>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</si>
  <si>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</si>
  <si>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</si>
  <si>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</si>
  <si>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</si>
  <si>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</si>
  <si>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</si>
  <si>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</si>
  <si>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</si>
  <si>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</si>
  <si>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</si>
  <si>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</si>
  <si>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</si>
  <si>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</si>
  <si>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</si>
  <si>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</si>
  <si>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</si>
  <si>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</si>
  <si>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</si>
  <si>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</si>
  <si>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</si>
  <si>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</si>
  <si>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</si>
  <si>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</si>
  <si>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</si>
  <si>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</si>
  <si>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</si>
  <si>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</si>
  <si>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</si>
  <si>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</si>
  <si>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</si>
  <si>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</si>
  <si>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</si>
  <si>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</si>
  <si>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</si>
  <si>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</si>
  <si>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</si>
  <si>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</si>
  <si>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</si>
  <si>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</si>
  <si>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</si>
  <si>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</si>
  <si>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</si>
  <si>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</si>
  <si>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</si>
  <si>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</si>
  <si>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</si>
  <si>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</si>
  <si>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</si>
  <si>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</si>
  <si>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</si>
  <si>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</si>
  <si>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</si>
  <si>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</si>
  <si>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</si>
  <si>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</si>
  <si>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</si>
  <si>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</si>
  <si>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</si>
  <si>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</si>
  <si>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</si>
  <si>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</si>
  <si>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</si>
  <si>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</si>
  <si>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</si>
  <si>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</si>
  <si>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</si>
  <si>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</si>
  <si>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</si>
  <si>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</si>
  <si>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</si>
  <si>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</si>
  <si>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</si>
  <si>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</si>
  <si>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</si>
  <si>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</si>
  <si>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</si>
  <si>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</si>
  <si>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</si>
  <si>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</si>
  <si>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</si>
  <si>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</si>
  <si>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</si>
  <si>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</si>
  <si>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</si>
  <si>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</si>
  <si>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</si>
  <si>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</si>
  <si>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</si>
  <si>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</si>
  <si>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</si>
  <si>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</si>
  <si>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</si>
  <si>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</si>
  <si>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</si>
  <si>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</si>
  <si>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</si>
  <si>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</si>
  <si>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</si>
  <si>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</si>
  <si>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</si>
  <si>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</si>
  <si>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</si>
  <si>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</si>
  <si>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</si>
  <si>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</si>
  <si>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</si>
  <si>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</si>
  <si>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</si>
  <si>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</si>
  <si>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</si>
  <si>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</si>
  <si>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</si>
  <si>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</si>
  <si>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</si>
  <si>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</si>
  <si>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</si>
  <si>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</si>
  <si>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</si>
  <si>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</si>
  <si>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</si>
  <si>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</si>
  <si>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</si>
  <si>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</si>
  <si>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</si>
  <si>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</si>
  <si>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</si>
  <si>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</si>
  <si>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</si>
  <si>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</si>
  <si>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</si>
  <si>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</si>
  <si>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</si>
  <si>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</si>
  <si>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</si>
  <si>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</si>
  <si>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</si>
  <si>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</si>
  <si>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</si>
  <si>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</si>
  <si>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</si>
  <si>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</si>
  <si>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</si>
  <si>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</si>
  <si>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</si>
  <si>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</si>
  <si>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</si>
  <si>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</si>
  <si>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</si>
  <si>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</si>
  <si>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</si>
  <si>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</si>
  <si>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</si>
  <si>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</si>
  <si>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</si>
  <si>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</si>
  <si>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</si>
  <si>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</si>
  <si>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</si>
  <si>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</si>
  <si>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</si>
  <si>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</si>
  <si>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</si>
  <si>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</si>
  <si>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</si>
  <si>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</si>
  <si>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</si>
  <si>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</si>
  <si>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</si>
  <si>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</si>
  <si>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</si>
  <si>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</si>
  <si>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</si>
  <si>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</si>
  <si>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</si>
  <si>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</si>
  <si>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</si>
  <si>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</si>
  <si>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</si>
  <si>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</si>
  <si>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</si>
  <si>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</si>
  <si>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</si>
  <si>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</si>
  <si>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</si>
  <si>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</si>
  <si>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</si>
  <si>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</si>
  <si>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</si>
  <si>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</si>
  <si>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</si>
  <si>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</si>
  <si>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</si>
  <si>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</si>
  <si>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</si>
  <si>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</si>
  <si>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</si>
  <si>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</si>
  <si>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</si>
  <si>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</si>
  <si>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</si>
  <si>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</si>
  <si>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</si>
  <si>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</si>
  <si>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</si>
  <si>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</si>
  <si>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</si>
  <si>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</si>
  <si>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</si>
  <si>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</si>
  <si>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</si>
  <si>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</si>
  <si>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</si>
  <si>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</si>
  <si>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</si>
  <si>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</si>
  <si>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</si>
  <si>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</si>
  <si>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</si>
  <si>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</si>
  <si>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</si>
  <si>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</si>
  <si>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</si>
  <si>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</si>
  <si>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</si>
  <si>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</si>
  <si>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</si>
  <si>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</si>
  <si>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</si>
  <si>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</si>
  <si>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</si>
  <si>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</si>
  <si>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</si>
  <si>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</si>
  <si>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</si>
  <si>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</si>
  <si>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</si>
  <si>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</si>
  <si>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</si>
  <si>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</si>
  <si>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</si>
  <si>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</si>
  <si>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</si>
  <si>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</si>
  <si>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</si>
  <si>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</si>
  <si>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</si>
  <si>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</si>
  <si>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</si>
  <si>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</si>
  <si>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</si>
  <si>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</si>
  <si>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</si>
  <si>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</si>
  <si>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</si>
  <si>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</si>
  <si>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</si>
  <si>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</si>
  <si>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</si>
  <si>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</si>
  <si>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</si>
  <si>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</si>
  <si>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</si>
  <si>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</si>
  <si>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</si>
  <si>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</si>
  <si>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</si>
  <si>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</si>
  <si>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</si>
  <si>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</si>
  <si>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</si>
  <si>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</si>
  <si>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</si>
  <si>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</si>
  <si>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</si>
  <si>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</si>
  <si>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</si>
  <si>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</si>
  <si>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</si>
  <si>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</si>
  <si>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</si>
  <si>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</si>
  <si>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</si>
  <si>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</si>
  <si>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</si>
  <si>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</si>
  <si>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</si>
  <si>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</si>
  <si>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</si>
  <si>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</si>
  <si>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</si>
  <si>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</si>
  <si>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</si>
  <si>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</si>
  <si>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</si>
  <si>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</si>
  <si>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</si>
  <si>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</si>
  <si>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</si>
  <si>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</si>
  <si>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</si>
  <si>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</si>
  <si>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</si>
  <si>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</si>
  <si>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</si>
  <si>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</si>
  <si>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</si>
  <si>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</si>
  <si>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</si>
  <si>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</si>
  <si>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</si>
  <si>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</si>
  <si>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</si>
  <si>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</si>
  <si>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</si>
  <si>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</si>
  <si>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</si>
  <si>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</si>
  <si>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</si>
  <si>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</si>
  <si>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</si>
  <si>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</si>
  <si>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</si>
  <si>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</si>
  <si>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</si>
  <si>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</si>
  <si>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</si>
  <si>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</si>
  <si>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</si>
  <si>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</si>
  <si>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</si>
  <si>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</si>
  <si>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</si>
  <si>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</si>
  <si>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</si>
  <si>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</si>
  <si>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</si>
  <si>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</si>
  <si>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</si>
  <si>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</si>
  <si>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</si>
  <si>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</si>
  <si>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</si>
  <si>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</si>
  <si>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</si>
  <si>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</si>
  <si>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</si>
  <si>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</si>
  <si>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</si>
  <si>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</si>
  <si>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</si>
  <si>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</si>
  <si>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</si>
  <si>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</si>
  <si>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</si>
  <si>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</si>
  <si>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</si>
  <si>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</si>
  <si>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</si>
  <si>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</si>
  <si>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</si>
  <si>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</si>
  <si>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</si>
  <si>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</si>
  <si>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</si>
  <si>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</si>
  <si>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</si>
  <si>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</si>
  <si>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</si>
  <si>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</si>
  <si>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</si>
  <si>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</si>
  <si>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</si>
  <si>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</si>
  <si>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</si>
  <si>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</si>
  <si>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</si>
  <si>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</si>
  <si>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</si>
  <si>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</si>
  <si>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</si>
  <si>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</si>
  <si>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</si>
  <si>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</si>
  <si>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</si>
  <si>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</si>
  <si>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</si>
  <si>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</si>
  <si>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</si>
  <si>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</si>
  <si>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</si>
  <si>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</si>
  <si>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</si>
  <si>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</si>
  <si>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</si>
  <si>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</si>
  <si>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</si>
  <si>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</si>
  <si>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</si>
  <si>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</si>
  <si>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</si>
  <si>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</si>
  <si>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</si>
  <si>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</si>
  <si>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</si>
  <si>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</si>
  <si>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</si>
  <si>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</si>
  <si>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</si>
  <si>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</si>
  <si>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</si>
  <si>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</si>
  <si>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</si>
  <si>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</si>
  <si>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</si>
  <si>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</si>
  <si>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</si>
  <si>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</si>
  <si>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</si>
  <si>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</si>
  <si>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</si>
  <si>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</si>
  <si>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</si>
  <si>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</si>
  <si>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</si>
  <si>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</si>
  <si>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</si>
  <si>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</si>
  <si>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</si>
  <si>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</si>
  <si>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</si>
  <si>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</si>
  <si>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</si>
  <si>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</si>
  <si>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</si>
  <si>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</si>
  <si>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</si>
  <si>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</si>
  <si>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</si>
  <si>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</si>
  <si>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</si>
  <si>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</si>
  <si>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</si>
  <si>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</si>
  <si>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</si>
  <si>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</si>
  <si>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</si>
  <si>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</si>
  <si>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</si>
  <si>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</si>
  <si>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</si>
  <si>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</si>
  <si>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</si>
  <si>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</si>
  <si>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</si>
  <si>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</si>
  <si>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</si>
  <si>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</si>
  <si>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</si>
  <si>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</si>
  <si>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</si>
  <si>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</si>
  <si>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</si>
  <si>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</si>
  <si>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</si>
  <si>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</si>
  <si>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</si>
  <si>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</si>
  <si>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</si>
  <si>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</si>
  <si>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</si>
  <si>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</si>
  <si>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</si>
  <si>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</si>
  <si>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</si>
  <si>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</si>
  <si>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</si>
  <si>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</si>
  <si>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</si>
  <si>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</si>
  <si>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</si>
  <si>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</si>
  <si>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</si>
  <si>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</si>
  <si>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</si>
  <si>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</si>
  <si>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</si>
  <si>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</si>
  <si>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</si>
  <si>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</si>
  <si>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</si>
  <si>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</si>
  <si>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</si>
  <si>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</si>
  <si>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</si>
  <si>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</si>
  <si>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</si>
  <si>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</si>
  <si>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</si>
  <si>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</si>
  <si>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</si>
  <si>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</si>
  <si>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</si>
  <si>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</si>
  <si>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</si>
  <si>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</si>
  <si>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</si>
  <si>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</si>
  <si>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</si>
  <si>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</si>
  <si>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</si>
  <si>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</si>
  <si>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</si>
  <si>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</si>
  <si>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</si>
  <si>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</si>
  <si>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</si>
  <si>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</si>
  <si>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</si>
  <si>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</si>
  <si>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</si>
  <si>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</si>
  <si>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</si>
  <si>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</si>
  <si>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</si>
  <si>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</si>
  <si>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</si>
  <si>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</si>
  <si>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</si>
  <si>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</si>
  <si>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</si>
  <si>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</si>
  <si>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</si>
  <si>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</si>
  <si>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</si>
  <si>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</si>
  <si>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</si>
  <si>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</si>
  <si>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</si>
  <si>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</si>
  <si>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</si>
  <si>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</si>
  <si>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</si>
  <si>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</si>
  <si>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</si>
  <si>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</si>
  <si>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</si>
  <si>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</si>
  <si>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</si>
  <si>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</si>
  <si>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</si>
  <si>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</si>
  <si>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</si>
  <si>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</si>
  <si>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</si>
  <si>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</si>
  <si>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</si>
  <si>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</si>
  <si>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</si>
  <si>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</si>
  <si>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</si>
  <si>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</si>
  <si>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</si>
  <si>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</si>
  <si>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</si>
  <si>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</si>
  <si>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</si>
  <si>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</si>
  <si>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</si>
  <si>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</si>
  <si>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</si>
  <si>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</si>
  <si>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</si>
  <si>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</si>
  <si>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</si>
  <si>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</si>
  <si>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</si>
  <si>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</si>
  <si>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</si>
  <si>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</si>
  <si>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</si>
  <si>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</si>
  <si>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</si>
  <si>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</si>
  <si>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</si>
  <si>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</si>
  <si>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</si>
  <si>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</si>
  <si>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</si>
  <si>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</si>
  <si>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</si>
  <si>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</si>
  <si>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</si>
  <si>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</si>
  <si>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</si>
  <si>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</si>
  <si>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</si>
  <si>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</si>
  <si>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</si>
  <si>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</si>
  <si>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</si>
  <si>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</si>
  <si>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</si>
  <si>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</si>
  <si>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</si>
  <si>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</si>
  <si>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</si>
  <si>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</si>
  <si>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</si>
  <si>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</si>
  <si>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</si>
  <si>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</si>
  <si>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</si>
  <si>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</si>
  <si>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</si>
  <si>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</si>
  <si>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</si>
  <si>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</si>
  <si>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</si>
  <si>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</si>
  <si>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</si>
  <si>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</si>
  <si>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</si>
  <si>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</si>
  <si>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</si>
  <si>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</si>
  <si>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</si>
  <si>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</si>
  <si>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</si>
  <si>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</si>
  <si>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</si>
  <si>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</si>
  <si>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</si>
  <si>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</si>
  <si>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</si>
  <si>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</si>
  <si>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</si>
  <si>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</si>
  <si>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</si>
  <si>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</si>
  <si>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</si>
  <si>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</si>
  <si>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</si>
  <si>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</si>
  <si>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</si>
  <si>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</si>
  <si>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</si>
  <si>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</si>
  <si>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</si>
  <si>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</si>
  <si>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</si>
  <si>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</si>
  <si>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</si>
  <si>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</si>
  <si>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</si>
  <si>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</si>
  <si>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</si>
  <si>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</si>
  <si>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</si>
  <si>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</si>
  <si>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</si>
  <si>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</si>
  <si>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</si>
  <si>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</si>
  <si>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</si>
  <si>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</si>
  <si>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</si>
  <si>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</si>
  <si>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</si>
  <si>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</si>
  <si>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</si>
  <si>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</si>
  <si>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</si>
  <si>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</si>
  <si>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</si>
  <si>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</si>
  <si>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</si>
  <si>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</si>
  <si>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</si>
  <si>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</si>
  <si>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</si>
  <si>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</si>
  <si>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</si>
  <si>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</si>
  <si>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</si>
  <si>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</si>
  <si>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</si>
  <si>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</si>
  <si>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</si>
  <si>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</si>
  <si>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</si>
  <si>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</si>
  <si>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</si>
  <si>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</si>
  <si>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</si>
  <si>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</si>
  <si>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</si>
  <si>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</si>
  <si>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</si>
  <si>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</si>
  <si>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</si>
  <si>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</si>
  <si>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</si>
  <si>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</si>
  <si>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</si>
  <si>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</si>
  <si>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</si>
  <si>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</si>
  <si>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</si>
  <si>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</si>
  <si>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</si>
  <si>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</si>
  <si>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</si>
  <si>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</si>
  <si>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</si>
  <si>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</si>
  <si>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</si>
  <si>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</si>
  <si>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</si>
  <si>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</si>
  <si>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</si>
  <si>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</si>
  <si>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</si>
  <si>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</si>
  <si>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</si>
  <si>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</si>
  <si>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</si>
  <si>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</si>
  <si>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</si>
  <si>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</si>
  <si>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</si>
  <si>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</si>
  <si>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</si>
  <si>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</si>
  <si>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</si>
  <si>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</si>
  <si>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</si>
  <si>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</si>
  <si>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</si>
  <si>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</si>
  <si>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</si>
  <si>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</si>
  <si>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</si>
  <si>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</si>
  <si>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</si>
  <si>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</si>
  <si>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</si>
  <si>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</si>
  <si>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</si>
  <si>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</si>
  <si>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</si>
  <si>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</si>
  <si>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</si>
  <si>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</si>
  <si>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</si>
  <si>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</si>
  <si>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</si>
  <si>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</si>
  <si>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</si>
  <si>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</si>
  <si>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</si>
  <si>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</si>
  <si>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</si>
  <si>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</si>
  <si>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</si>
  <si>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</si>
  <si>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</si>
  <si>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</si>
  <si>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</si>
  <si>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</si>
  <si>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</si>
  <si>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</si>
  <si>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</si>
  <si>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</si>
  <si>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</si>
  <si>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</si>
  <si>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</si>
  <si>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</si>
  <si>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</si>
  <si>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</si>
  <si>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</si>
  <si>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</si>
  <si>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</si>
  <si>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</si>
  <si>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</si>
  <si>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</si>
  <si>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</si>
  <si>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</si>
  <si>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</si>
  <si>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</si>
  <si>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</si>
  <si>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</si>
  <si>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</si>
  <si>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</si>
  <si>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</si>
  <si>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</si>
  <si>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</si>
  <si>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</si>
  <si>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</si>
  <si>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</si>
  <si>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</si>
  <si>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</si>
  <si>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</si>
  <si>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</si>
  <si>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</si>
  <si>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</si>
  <si>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</si>
  <si>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</si>
  <si>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</si>
  <si>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</si>
  <si>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</si>
  <si>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</si>
  <si>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</si>
  <si>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</si>
  <si>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</si>
  <si>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</si>
  <si>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</si>
  <si>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</si>
  <si>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</si>
  <si>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</si>
  <si>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</si>
  <si>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</si>
  <si>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</si>
  <si>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</si>
  <si>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</si>
  <si>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</si>
  <si>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</si>
  <si>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</si>
  <si>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</si>
  <si>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</si>
  <si>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</si>
  <si>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</si>
  <si>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</si>
  <si>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</si>
  <si>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</si>
  <si>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</si>
  <si>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</si>
  <si>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</si>
  <si>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</si>
  <si>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</si>
  <si>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</si>
  <si>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</si>
  <si>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</si>
  <si>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</si>
  <si>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</si>
  <si>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</si>
  <si>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</si>
  <si>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</si>
  <si>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</si>
  <si>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</si>
  <si>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</si>
  <si>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</si>
  <si>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</si>
  <si>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</si>
  <si>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</si>
  <si>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</si>
  <si>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</si>
  <si>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</si>
  <si>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</si>
  <si>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</si>
  <si>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</si>
  <si>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</si>
  <si>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</si>
  <si>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</si>
  <si>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</si>
  <si>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</si>
  <si>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</si>
  <si>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</si>
  <si>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</si>
  <si>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</si>
  <si>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</si>
  <si>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</si>
  <si>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</si>
  <si>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</si>
  <si>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</si>
  <si>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</si>
  <si>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</si>
  <si>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</si>
  <si>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</si>
  <si>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</si>
  <si>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</si>
  <si>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</si>
  <si>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</si>
  <si>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</si>
  <si>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</si>
  <si>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</si>
  <si>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</si>
  <si>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</si>
  <si>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</si>
  <si>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</si>
  <si>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</si>
  <si>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</si>
  <si>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</si>
  <si>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</si>
  <si>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</si>
  <si>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</si>
  <si>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</si>
  <si>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</si>
  <si>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</si>
  <si>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</si>
  <si>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</si>
  <si>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</si>
  <si>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</si>
  <si>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</si>
  <si>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</si>
  <si>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</si>
  <si>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</si>
  <si>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</si>
  <si>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</si>
  <si>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</si>
  <si>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</si>
  <si>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</si>
  <si>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</si>
  <si>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</si>
  <si>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</si>
  <si>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</si>
  <si>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</si>
  <si>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</si>
  <si>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</si>
  <si>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</si>
  <si>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</si>
  <si>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</si>
  <si>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</si>
  <si>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</si>
  <si>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</si>
  <si>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</si>
  <si>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</si>
  <si>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</si>
  <si>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</si>
  <si>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</si>
  <si>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</si>
  <si>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</si>
  <si>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</si>
  <si>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</si>
  <si>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</si>
  <si>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</si>
  <si>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</si>
  <si>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</si>
  <si>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</si>
  <si>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</si>
  <si>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</si>
  <si>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</si>
  <si>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</si>
  <si>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</si>
  <si>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</si>
  <si>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</si>
  <si>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</si>
  <si>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</si>
  <si>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</si>
  <si>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</si>
  <si>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</si>
  <si>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</si>
  <si>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</si>
  <si>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</si>
  <si>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</si>
  <si>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</si>
  <si>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</si>
  <si>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</si>
  <si>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</si>
  <si>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</si>
  <si>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</si>
  <si>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</si>
  <si>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</si>
  <si>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</si>
  <si>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</si>
  <si>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</si>
  <si>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</si>
  <si>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</si>
  <si>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</si>
  <si>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</si>
  <si>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</si>
  <si>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</si>
  <si>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</si>
  <si>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</si>
  <si>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</si>
  <si>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</si>
  <si>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</si>
  <si>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</si>
  <si>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</si>
  <si>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</si>
  <si>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</si>
  <si>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</si>
  <si>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</si>
  <si>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</si>
  <si>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</si>
  <si>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</si>
  <si>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</si>
  <si>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</si>
  <si>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</si>
  <si>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</si>
  <si>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</si>
  <si>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</si>
  <si>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</si>
  <si>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</si>
  <si>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</si>
  <si>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</si>
  <si>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</si>
  <si>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</si>
  <si>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</si>
  <si>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</si>
  <si>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</si>
  <si>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</si>
  <si>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</si>
  <si>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</si>
  <si>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</si>
  <si>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</si>
  <si>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</si>
  <si>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</si>
  <si>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</si>
  <si>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</si>
  <si>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</si>
  <si>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</si>
  <si>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</si>
  <si>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</si>
  <si>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</si>
  <si>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</si>
  <si>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</si>
  <si>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</si>
  <si>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</si>
  <si>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</si>
  <si>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</si>
  <si>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</si>
  <si>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</si>
  <si>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</si>
  <si>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</si>
  <si>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</si>
  <si>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</si>
  <si>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</si>
  <si>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</si>
  <si>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</si>
  <si>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</si>
  <si>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</si>
  <si>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</si>
  <si>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</si>
  <si>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</si>
  <si>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</si>
  <si>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</si>
  <si>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</si>
  <si>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</si>
  <si>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</si>
  <si>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</si>
  <si>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</si>
  <si>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</si>
  <si>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</si>
  <si>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</si>
  <si>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</si>
  <si>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</si>
  <si>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</si>
  <si>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</si>
  <si>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</si>
  <si>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</si>
  <si>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</si>
  <si>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</si>
  <si>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</si>
  <si>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</si>
  <si>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</si>
  <si>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</si>
  <si>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</si>
  <si>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</si>
  <si>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</si>
  <si>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</si>
  <si>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</si>
  <si>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</si>
  <si>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</si>
  <si>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</si>
  <si>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</si>
  <si>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</si>
  <si>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</si>
  <si>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</si>
  <si>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</si>
  <si>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</si>
  <si>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</si>
  <si>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</si>
  <si>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</si>
  <si>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</si>
  <si>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</si>
  <si>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</si>
  <si>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</si>
  <si>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</si>
  <si>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</si>
  <si>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</si>
  <si>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</si>
  <si>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</si>
  <si>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</si>
  <si>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</si>
  <si>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</si>
  <si>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</si>
  <si>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</si>
  <si>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</si>
  <si>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</si>
  <si>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</si>
  <si>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</si>
  <si>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</si>
  <si>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</si>
  <si>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</si>
  <si>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</si>
  <si>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</si>
  <si>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</si>
  <si>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</si>
  <si>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</si>
  <si>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</si>
  <si>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</si>
  <si>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</si>
  <si>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</si>
  <si>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</si>
  <si>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</si>
  <si>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</si>
  <si>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</si>
  <si>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</si>
  <si>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</si>
  <si>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</si>
  <si>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</si>
  <si>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</si>
  <si>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</si>
  <si>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</si>
  <si>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</si>
  <si>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</si>
  <si>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</si>
  <si>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</si>
  <si>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</si>
  <si>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</si>
  <si>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</si>
  <si>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</si>
  <si>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</si>
  <si>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</si>
  <si>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</si>
  <si>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</si>
  <si>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</si>
  <si>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</si>
  <si>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</si>
  <si>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</si>
  <si>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</si>
  <si>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</si>
  <si>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</si>
  <si>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</si>
  <si>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</si>
  <si>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</si>
  <si>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</si>
  <si>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</si>
  <si>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</si>
  <si>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</si>
  <si>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</si>
  <si>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</si>
  <si>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</si>
  <si>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</si>
  <si>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</si>
  <si>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</si>
  <si>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</si>
  <si>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</si>
  <si>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</si>
  <si>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</si>
  <si>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</si>
  <si>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</si>
  <si>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</si>
  <si>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</si>
  <si>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</si>
  <si>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</si>
  <si>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</si>
  <si>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</si>
  <si>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</si>
  <si>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</si>
  <si>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</si>
  <si>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</si>
  <si>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</si>
  <si>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</si>
  <si>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</si>
  <si>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</si>
  <si>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</si>
  <si>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</si>
  <si>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</si>
  <si>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</si>
  <si>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</si>
  <si>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</si>
  <si>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</si>
  <si>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</si>
  <si>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</si>
  <si>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</si>
  <si>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</si>
  <si>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</si>
  <si>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</si>
  <si>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</si>
  <si>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</si>
  <si>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</si>
  <si>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</si>
  <si>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</si>
  <si>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</si>
  <si>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</si>
  <si>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</si>
  <si>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</si>
  <si>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</si>
  <si>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</si>
  <si>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</si>
  <si>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</si>
  <si>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</si>
  <si>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</si>
  <si>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</si>
  <si>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</si>
  <si>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</si>
  <si>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</si>
  <si>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</si>
  <si>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</si>
  <si>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</si>
  <si>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</si>
  <si>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</si>
  <si>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</si>
  <si>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</si>
  <si>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</si>
  <si>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</si>
  <si>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</si>
  <si>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</si>
  <si>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</si>
  <si>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</si>
  <si>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</si>
  <si>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</si>
  <si>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</si>
  <si>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</si>
  <si>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</si>
  <si>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</si>
  <si>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</si>
  <si>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</si>
  <si>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</si>
  <si>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</si>
  <si>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</si>
  <si>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</si>
  <si>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</si>
  <si>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</si>
  <si>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</si>
  <si>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</si>
  <si>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</si>
  <si>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</si>
  <si>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</si>
  <si>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</si>
  <si>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</si>
  <si>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</si>
  <si>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</si>
  <si>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</si>
  <si>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</si>
  <si>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</si>
  <si>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</si>
  <si>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</si>
  <si>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</si>
  <si>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</si>
  <si>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</si>
  <si>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</si>
  <si>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</si>
  <si>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</si>
  <si>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</si>
  <si>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</si>
  <si>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</si>
  <si>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</si>
  <si>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</si>
  <si>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</si>
  <si>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</si>
  <si>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</si>
  <si>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</si>
  <si>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</si>
  <si>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</si>
  <si>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</si>
  <si>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</si>
  <si>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</si>
  <si>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</si>
  <si>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</si>
  <si>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</si>
  <si>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</si>
  <si>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</si>
  <si>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</si>
  <si>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</si>
  <si>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</si>
  <si>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</si>
  <si>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</si>
  <si>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</si>
  <si>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</si>
  <si>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</si>
  <si>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</si>
  <si>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</si>
  <si>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</si>
  <si>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</si>
  <si>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</si>
  <si>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</si>
  <si>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</si>
  <si>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</si>
  <si>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</si>
  <si>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</si>
  <si>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</si>
  <si>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</si>
  <si>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</si>
  <si>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</si>
  <si>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</si>
  <si>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</si>
  <si>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</si>
  <si>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</si>
  <si>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</si>
  <si>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</si>
  <si>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</si>
  <si>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</si>
  <si>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</si>
  <si>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</si>
  <si>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</si>
  <si>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</si>
  <si>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</si>
  <si>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</si>
  <si>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</si>
  <si>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</si>
  <si>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</si>
  <si>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</si>
  <si>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</si>
  <si>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</si>
  <si>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</si>
  <si>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</si>
  <si>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</si>
  <si>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</si>
  <si>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</si>
  <si>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</si>
  <si>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</si>
  <si>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</si>
  <si>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</si>
  <si>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</si>
  <si>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</si>
  <si>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</si>
  <si>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</si>
  <si>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</si>
  <si>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</si>
  <si>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</si>
  <si>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</si>
  <si>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</si>
  <si>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</si>
  <si>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</si>
  <si>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</si>
  <si>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</si>
  <si>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</si>
  <si>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</si>
  <si>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</si>
  <si>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</si>
  <si>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</si>
  <si>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</si>
  <si>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</si>
  <si>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</si>
  <si>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</si>
  <si>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</si>
  <si>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</si>
  <si>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</si>
  <si>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</si>
  <si>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</si>
  <si>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</si>
  <si>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</si>
  <si>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</si>
  <si>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</si>
  <si>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</si>
  <si>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</si>
  <si>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</si>
  <si>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</si>
  <si>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</si>
  <si>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</si>
  <si>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</si>
  <si>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</si>
  <si>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</si>
  <si>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</si>
  <si>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</si>
  <si>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</si>
  <si>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</si>
  <si>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</si>
  <si>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</si>
  <si>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</si>
  <si>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</si>
  <si>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</si>
  <si>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</si>
  <si>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</si>
  <si>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</si>
  <si>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</si>
  <si>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</si>
  <si>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</si>
  <si>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</si>
  <si>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</si>
  <si>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</si>
  <si>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</si>
  <si>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</si>
  <si>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</si>
  <si>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</si>
  <si>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</si>
  <si>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</si>
  <si>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</si>
  <si>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</si>
  <si>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</si>
  <si>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</si>
  <si>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</si>
  <si>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</si>
  <si>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</si>
  <si>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</si>
  <si>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</si>
  <si>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</si>
  <si>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</si>
  <si>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</si>
  <si>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</si>
  <si>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</si>
  <si>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</si>
  <si>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</si>
  <si>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</si>
  <si>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</si>
  <si>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</si>
  <si>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</si>
  <si>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</si>
  <si>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</si>
  <si>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</si>
  <si>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</si>
  <si>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</si>
  <si>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</si>
  <si>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</si>
  <si>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</si>
  <si>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</si>
  <si>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</si>
  <si>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</si>
  <si>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</si>
  <si>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</si>
  <si>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</si>
  <si>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</si>
  <si>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</si>
  <si>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</si>
  <si>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</si>
  <si>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</si>
  <si>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</si>
  <si>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</si>
  <si>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</si>
  <si>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</si>
  <si>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</si>
  <si>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</si>
  <si>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</si>
  <si>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</si>
  <si>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</si>
  <si>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</si>
  <si>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</si>
  <si>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</si>
  <si>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</si>
  <si>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</si>
  <si>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</si>
  <si>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</si>
  <si>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</si>
  <si>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</si>
  <si>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</si>
  <si>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</si>
  <si>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</si>
  <si>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</si>
  <si>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</si>
  <si>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</si>
  <si>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</si>
  <si>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</si>
  <si>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</si>
  <si>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</si>
  <si>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</si>
  <si>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</si>
  <si>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</si>
  <si>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</si>
  <si>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</si>
  <si>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</si>
  <si>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</si>
  <si>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</si>
  <si>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</si>
  <si>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</si>
  <si>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</si>
  <si>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</si>
  <si>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</si>
  <si>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</si>
  <si>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</si>
  <si>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</si>
  <si>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</si>
  <si>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</si>
  <si>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</si>
  <si>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</si>
  <si>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</si>
  <si>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</si>
  <si>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</si>
  <si>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</si>
  <si>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</si>
  <si>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</si>
  <si>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</si>
  <si>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</si>
  <si>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</si>
  <si>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</si>
  <si>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</si>
  <si>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</si>
  <si>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</si>
  <si>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</si>
  <si>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</si>
  <si>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</si>
  <si>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</si>
  <si>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</si>
  <si>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</si>
  <si>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</si>
  <si>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</si>
  <si>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</si>
  <si>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</si>
  <si>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</si>
  <si>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</si>
  <si>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</si>
  <si>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</si>
  <si>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</si>
  <si>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</si>
  <si>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</si>
  <si>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</si>
  <si>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</si>
  <si>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</si>
  <si>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</si>
  <si>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</si>
  <si>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</si>
  <si>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</si>
  <si>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</si>
  <si>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</si>
  <si>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</si>
  <si>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</si>
  <si>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</si>
  <si>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</si>
  <si>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</si>
  <si>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</si>
  <si>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</si>
  <si>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</si>
  <si>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</si>
  <si>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</si>
  <si>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</si>
  <si>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</si>
  <si>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</si>
  <si>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</si>
  <si>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</si>
  <si>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</si>
  <si>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</si>
  <si>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</si>
  <si>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</si>
  <si>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</si>
  <si>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</si>
  <si>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</si>
  <si>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</si>
  <si>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</si>
  <si>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</si>
  <si>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</si>
  <si>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</si>
  <si>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</si>
  <si>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</si>
  <si>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</si>
  <si>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</si>
  <si>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</si>
  <si>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</si>
  <si>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</si>
  <si>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</si>
  <si>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</si>
  <si>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</si>
  <si>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</si>
  <si>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</si>
  <si>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</si>
  <si>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</si>
  <si>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</si>
  <si>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</si>
  <si>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</si>
  <si>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</si>
  <si>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</si>
  <si>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</si>
  <si>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</si>
  <si>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</si>
  <si>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</si>
  <si>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</si>
  <si>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</si>
  <si>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</si>
  <si>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</si>
  <si>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</si>
  <si>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</si>
  <si>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</si>
  <si>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</si>
  <si>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</si>
  <si>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</si>
  <si>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</si>
  <si>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</si>
  <si>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</si>
  <si>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</si>
  <si>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</si>
  <si>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</si>
  <si>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</si>
  <si>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</si>
  <si>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</si>
  <si>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</si>
  <si>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</si>
  <si>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</si>
  <si>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</si>
  <si>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</si>
  <si>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</si>
  <si>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</si>
  <si>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</si>
  <si>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</si>
  <si>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</si>
  <si>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</si>
  <si>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</si>
  <si>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</si>
  <si>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</si>
  <si>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</si>
  <si>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</si>
  <si>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</si>
  <si>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</si>
  <si>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</si>
  <si>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</si>
  <si>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</si>
  <si>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</si>
  <si>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</si>
  <si>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</si>
  <si>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</si>
  <si>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</si>
  <si>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</si>
  <si>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</si>
  <si>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</si>
  <si>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</si>
  <si>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</si>
  <si>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</si>
  <si>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</si>
  <si>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</si>
  <si>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</si>
  <si>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</si>
  <si>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</si>
  <si>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</si>
  <si>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</si>
  <si>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</si>
  <si>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</si>
  <si>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</si>
  <si>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</si>
  <si>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</si>
  <si>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</si>
  <si>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</si>
  <si>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</si>
  <si>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</si>
  <si>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</si>
  <si>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</si>
  <si>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</si>
  <si>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</si>
  <si>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</si>
  <si>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</si>
  <si>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</si>
  <si>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</si>
  <si>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</si>
  <si>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</si>
  <si>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</si>
  <si>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</si>
  <si>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</si>
  <si>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</si>
  <si>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</si>
  <si>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</si>
  <si>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</si>
  <si>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</si>
  <si>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</si>
  <si>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</si>
  <si>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</si>
  <si>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</si>
  <si>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</si>
  <si>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</si>
  <si>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</si>
  <si>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</si>
  <si>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</si>
  <si>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</si>
  <si>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</si>
  <si>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</si>
  <si>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</si>
  <si>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</si>
  <si>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</si>
  <si>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</si>
  <si>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</si>
  <si>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</si>
  <si>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</si>
  <si>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</si>
  <si>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</si>
  <si>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</si>
  <si>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</si>
  <si>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</si>
  <si>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</si>
  <si>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</si>
  <si>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</si>
  <si>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</si>
  <si>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</si>
  <si>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</si>
  <si>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</si>
  <si>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</si>
  <si>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</si>
  <si>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</si>
  <si>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</si>
  <si>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</si>
  <si>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</si>
  <si>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</si>
  <si>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</si>
  <si>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</si>
  <si>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</si>
  <si>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</si>
  <si>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</si>
  <si>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</si>
  <si>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</si>
  <si>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</si>
  <si>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</si>
  <si>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</si>
  <si>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</si>
  <si>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</si>
  <si>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</si>
  <si>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</si>
  <si>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</si>
  <si>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</si>
  <si>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</si>
  <si>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</si>
  <si>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</si>
  <si>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</si>
  <si>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</si>
  <si>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</si>
  <si>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</si>
  <si>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</si>
  <si>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</si>
  <si>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</si>
  <si>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</si>
  <si>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</si>
  <si>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</si>
  <si>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</si>
  <si>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</si>
  <si>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</si>
  <si>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</si>
  <si>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</si>
  <si>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</si>
  <si>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</si>
  <si>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</si>
  <si>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</si>
  <si>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</si>
  <si>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</si>
  <si>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</si>
  <si>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</si>
  <si>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</si>
  <si>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</si>
  <si>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</si>
  <si>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</si>
  <si>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</si>
  <si>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</si>
  <si>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</si>
  <si>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</si>
  <si>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</si>
  <si>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</si>
  <si>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</si>
  <si>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</si>
  <si>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</si>
  <si>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</si>
  <si>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</si>
  <si>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</si>
  <si>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</si>
  <si>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</si>
  <si>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</si>
  <si>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</si>
  <si>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</si>
  <si>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</si>
  <si>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</si>
  <si>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</si>
  <si>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</si>
  <si>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</si>
  <si>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</si>
  <si>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</si>
  <si>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</si>
  <si>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</si>
  <si>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</si>
  <si>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</si>
  <si>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</si>
  <si>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</si>
  <si>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</si>
  <si>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</si>
  <si>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</si>
  <si>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</si>
  <si>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</si>
  <si>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</si>
  <si>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</si>
  <si>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</si>
  <si>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</si>
  <si>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</si>
  <si>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</si>
  <si>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</si>
  <si>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</si>
  <si>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</si>
  <si>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</si>
  <si>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</si>
  <si>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</si>
  <si>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</si>
  <si>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</si>
  <si>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</si>
  <si>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</si>
  <si>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</si>
  <si>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</si>
  <si>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</si>
  <si>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</si>
  <si>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</si>
  <si>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</si>
  <si>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</si>
  <si>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</si>
  <si>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</si>
  <si>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</si>
  <si>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</si>
  <si>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</si>
  <si>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</si>
  <si>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</si>
  <si>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</si>
  <si>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</si>
  <si>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</si>
  <si>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</si>
  <si>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</si>
  <si>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</si>
  <si>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</si>
  <si>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</si>
  <si>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</si>
  <si>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</si>
  <si>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</si>
  <si>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</si>
  <si>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</si>
  <si>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</si>
  <si>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</si>
  <si>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</si>
  <si>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</si>
  <si>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</si>
  <si>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</si>
  <si>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</si>
  <si>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</si>
  <si>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</si>
  <si>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</si>
  <si>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</si>
  <si>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</si>
  <si>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</si>
  <si>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</si>
  <si>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</si>
  <si>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</si>
  <si>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</si>
  <si>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</si>
  <si>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</si>
  <si>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</si>
  <si>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</si>
  <si>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</si>
  <si>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</si>
  <si>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</si>
  <si>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</si>
  <si>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</si>
  <si>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</si>
  <si>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</si>
  <si>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</si>
  <si>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</si>
  <si>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</si>
  <si>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</si>
  <si>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</si>
  <si>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</si>
  <si>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</si>
  <si>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</si>
  <si>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</si>
  <si>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</si>
  <si>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</si>
  <si>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</si>
  <si>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</si>
  <si>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</si>
  <si>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</si>
  <si>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</si>
  <si>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</si>
  <si>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</si>
  <si>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</si>
  <si>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</si>
  <si>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</si>
  <si>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</si>
  <si>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</si>
  <si>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</si>
  <si>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</si>
  <si>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</si>
  <si>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</si>
  <si>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</si>
  <si>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</si>
  <si>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</si>
  <si>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</si>
  <si>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</si>
  <si>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</si>
  <si>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</si>
  <si>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</si>
  <si>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</si>
  <si>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</si>
  <si>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</si>
  <si>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</si>
  <si>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</si>
  <si>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</si>
  <si>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</si>
  <si>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</si>
  <si>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</si>
  <si>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</si>
  <si>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</si>
  <si>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</si>
  <si>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</si>
  <si>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</si>
  <si>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</si>
  <si>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</si>
  <si>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</si>
  <si>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</si>
  <si>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</si>
  <si>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</si>
  <si>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</si>
  <si>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</si>
  <si>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</si>
  <si>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</si>
  <si>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</si>
  <si>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</si>
  <si>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</si>
  <si>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</si>
  <si>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</si>
  <si>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</si>
  <si>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</si>
  <si>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</si>
  <si>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</si>
  <si>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</si>
  <si>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</si>
  <si>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</si>
  <si>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</si>
  <si>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</si>
  <si>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</si>
  <si>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</si>
  <si>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</si>
  <si>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</si>
  <si>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</si>
  <si>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</si>
  <si>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</si>
  <si>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</si>
  <si>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</si>
  <si>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</si>
  <si>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</si>
  <si>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</si>
  <si>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</si>
  <si>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</si>
  <si>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</si>
  <si>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</si>
  <si>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</si>
  <si>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</si>
  <si>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</si>
  <si>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</si>
  <si>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</si>
  <si>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</si>
  <si>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</si>
  <si>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</si>
  <si>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</si>
  <si>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</si>
  <si>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</si>
  <si>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</si>
  <si>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</si>
  <si>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</si>
  <si>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</si>
  <si>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</si>
  <si>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</si>
  <si>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</si>
  <si>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</si>
  <si>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</si>
  <si>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</si>
  <si>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</si>
  <si>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</si>
  <si>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</si>
  <si>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</si>
  <si>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</si>
  <si>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</si>
  <si>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</si>
  <si>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</si>
  <si>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</si>
  <si>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</si>
  <si>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</si>
  <si>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</si>
  <si>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</si>
  <si>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</si>
  <si>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</si>
  <si>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</si>
  <si>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</si>
  <si>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</si>
  <si>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</si>
  <si>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</si>
  <si>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</si>
  <si>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</si>
  <si>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</si>
  <si>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</si>
  <si>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</si>
  <si>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</si>
  <si>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</si>
  <si>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</si>
  <si>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</si>
  <si>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</si>
  <si>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</si>
  <si>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</si>
  <si>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</si>
  <si>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</si>
  <si>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</si>
  <si>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</si>
  <si>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</si>
  <si>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</si>
  <si>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</si>
  <si>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</si>
  <si>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</si>
  <si>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</si>
  <si>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</si>
  <si>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</si>
  <si>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</si>
  <si>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</si>
  <si>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</si>
  <si>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</si>
  <si>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</si>
  <si>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</si>
  <si>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</si>
  <si>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</si>
  <si>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</si>
  <si>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</si>
  <si>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</si>
  <si>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</si>
  <si>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</si>
  <si>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</si>
  <si>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</si>
  <si>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</si>
  <si>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</si>
  <si>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</si>
  <si>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</si>
  <si>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</si>
  <si>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</si>
  <si>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</si>
  <si>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</si>
  <si>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</si>
  <si>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</si>
  <si>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</si>
  <si>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</si>
  <si>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</si>
  <si>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</si>
  <si>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</si>
  <si>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</si>
  <si>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</si>
  <si>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</si>
  <si>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</si>
  <si>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</si>
  <si>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</si>
  <si>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</si>
  <si>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</si>
  <si>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</si>
  <si>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</si>
  <si>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</si>
  <si>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</si>
  <si>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</si>
  <si>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</si>
  <si>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</si>
  <si>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</si>
  <si>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</si>
  <si>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</si>
  <si>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</si>
  <si>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</si>
  <si>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</si>
  <si>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</si>
  <si>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</si>
  <si>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</si>
  <si>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</si>
  <si>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</si>
  <si>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</si>
  <si>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</si>
  <si>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</si>
  <si>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</si>
  <si>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</si>
  <si>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</si>
  <si>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</si>
  <si>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</si>
  <si>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</si>
  <si>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</si>
  <si>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</si>
  <si>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</si>
  <si>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</si>
  <si>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</si>
  <si>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</si>
  <si>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</si>
  <si>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</si>
  <si>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</si>
  <si>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</si>
  <si>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</si>
  <si>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</si>
  <si>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</si>
  <si>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</si>
  <si>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</si>
  <si>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</si>
  <si>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</si>
  <si>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</si>
  <si>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</si>
  <si>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</si>
  <si>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</si>
  <si>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</si>
  <si>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</si>
  <si>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</si>
  <si>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</si>
  <si>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</si>
  <si>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</si>
  <si>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</si>
  <si>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</si>
  <si>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</si>
  <si>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</si>
  <si>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</si>
  <si>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</si>
  <si>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</si>
  <si>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</si>
  <si>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</si>
  <si>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</si>
  <si>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</si>
  <si>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</si>
  <si>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</si>
  <si>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</si>
  <si>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</si>
  <si>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</si>
  <si>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</si>
  <si>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</si>
  <si>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</si>
  <si>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</si>
  <si>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</si>
  <si>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</si>
  <si>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</si>
  <si>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</si>
  <si>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</si>
  <si>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</si>
  <si>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</si>
  <si>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</si>
  <si>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</si>
  <si>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</si>
  <si>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</si>
  <si>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</si>
  <si>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</si>
  <si>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</si>
  <si>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</si>
  <si>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</si>
  <si>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</si>
  <si>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</si>
  <si>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</si>
  <si>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</si>
  <si>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</si>
  <si>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</si>
  <si>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</si>
  <si>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</si>
  <si>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</si>
  <si>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</si>
  <si>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</si>
  <si>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</si>
  <si>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</si>
  <si>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</si>
  <si>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</si>
  <si>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</si>
  <si>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</si>
  <si>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</si>
  <si>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</si>
  <si>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</si>
  <si>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</si>
  <si>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</si>
  <si>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</si>
  <si>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</si>
  <si>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</si>
  <si>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</si>
  <si>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</si>
  <si>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</si>
  <si>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</si>
  <si>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</si>
  <si>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</si>
  <si>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</si>
  <si>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</si>
  <si>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</si>
  <si>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</si>
  <si>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</si>
  <si>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</si>
  <si>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</si>
  <si>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</si>
  <si>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</si>
  <si>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</si>
  <si>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</si>
  <si>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</si>
  <si>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</si>
  <si>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</si>
  <si>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</si>
  <si>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</si>
  <si>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</si>
  <si>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</si>
  <si>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</si>
  <si>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</si>
  <si>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</si>
  <si>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</si>
  <si>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</si>
  <si>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</si>
  <si>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</si>
  <si>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</si>
  <si>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</si>
  <si>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</si>
  <si>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</si>
  <si>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</si>
  <si>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</si>
  <si>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</si>
  <si>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</si>
  <si>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</si>
  <si>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</si>
  <si>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</si>
  <si>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</si>
  <si>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</si>
  <si>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</si>
  <si>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</si>
  <si>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</si>
  <si>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</si>
  <si>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</si>
  <si>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</si>
  <si>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</si>
  <si>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</si>
  <si>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</si>
  <si>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</si>
  <si>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</si>
  <si>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</si>
  <si>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</si>
  <si>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</si>
  <si>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</si>
  <si>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</si>
  <si>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</si>
  <si>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</si>
  <si>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</si>
  <si>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</si>
  <si>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</si>
  <si>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</si>
  <si>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</si>
  <si>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</si>
  <si>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</si>
  <si>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</si>
  <si>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</si>
  <si>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</si>
  <si>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</si>
  <si>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</si>
  <si>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</si>
  <si>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</si>
  <si>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</si>
  <si>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</si>
  <si>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</si>
  <si>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</si>
  <si>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</si>
  <si>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</si>
  <si>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</si>
  <si>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</si>
  <si>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</si>
  <si>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</si>
  <si>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</si>
  <si>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</si>
  <si>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</si>
  <si>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</si>
  <si>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</si>
  <si>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</si>
  <si>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</si>
  <si>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</si>
  <si>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</si>
  <si>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</si>
  <si>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</si>
  <si>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</si>
  <si>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</si>
  <si>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</si>
  <si>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</si>
  <si>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</si>
  <si>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</si>
  <si>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</si>
  <si>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</si>
  <si>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</si>
  <si>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</si>
  <si>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</si>
  <si>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</si>
  <si>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</si>
  <si>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</si>
  <si>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</si>
  <si>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</si>
  <si>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</si>
  <si>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</si>
  <si>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</si>
  <si>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</si>
  <si>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</si>
  <si>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</si>
  <si>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</si>
  <si>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</si>
  <si>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</si>
  <si>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</si>
  <si>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</si>
  <si>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</si>
  <si>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</si>
  <si>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</si>
  <si>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</si>
  <si>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</si>
  <si>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</si>
  <si>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</si>
  <si>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</si>
  <si>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</si>
  <si>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</si>
  <si>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</si>
  <si>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</si>
  <si>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</si>
  <si>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</si>
  <si>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</si>
  <si>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</si>
  <si>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</si>
  <si>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</si>
  <si>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</si>
  <si>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</si>
  <si>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</si>
  <si>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</si>
  <si>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</si>
  <si>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</si>
  <si>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</si>
  <si>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</si>
  <si>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</si>
  <si>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</si>
  <si>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</si>
  <si>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</si>
  <si>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</si>
  <si>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</si>
  <si>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</si>
  <si>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</si>
  <si>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</si>
  <si>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</si>
  <si>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</si>
  <si>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</si>
  <si>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</si>
  <si>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</si>
  <si>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</si>
  <si>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</si>
  <si>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</si>
  <si>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</si>
  <si>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</si>
  <si>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</si>
  <si>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</si>
  <si>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</si>
  <si>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</si>
  <si>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</si>
  <si>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</si>
  <si>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</si>
  <si>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</si>
  <si>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</si>
  <si>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</si>
  <si>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</si>
  <si>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</si>
  <si>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</si>
  <si>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</si>
  <si>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</si>
  <si>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</si>
  <si>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</si>
  <si>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</si>
  <si>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</si>
  <si>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</si>
  <si>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</si>
  <si>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</si>
  <si>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</si>
  <si>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</si>
  <si>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</si>
  <si>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</si>
  <si>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</si>
  <si>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</si>
  <si>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</si>
  <si>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</si>
  <si>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</si>
  <si>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</si>
  <si>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</si>
  <si>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</si>
  <si>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</si>
  <si>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</si>
  <si>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</si>
  <si>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</si>
  <si>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</si>
  <si>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</si>
  <si>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</si>
  <si>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</si>
  <si>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</si>
  <si>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</si>
  <si>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</si>
  <si>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</si>
  <si>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</si>
  <si>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</si>
  <si>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</si>
  <si>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</si>
  <si>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</si>
  <si>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</si>
  <si>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</si>
  <si>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</si>
  <si>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</si>
  <si>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</si>
  <si>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</si>
  <si>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</si>
  <si>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</si>
  <si>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</si>
  <si>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</si>
  <si>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</si>
  <si>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</si>
  <si>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</si>
  <si>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</si>
  <si>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</si>
  <si>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</si>
  <si>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</si>
  <si>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</si>
  <si>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</si>
  <si>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</si>
  <si>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</si>
  <si>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</si>
  <si>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</si>
  <si>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</si>
  <si>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</si>
  <si>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</si>
  <si>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</si>
  <si>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</si>
  <si>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</si>
  <si>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</si>
  <si>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</si>
  <si>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</si>
  <si>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</si>
  <si>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</si>
  <si>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</si>
  <si>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</si>
  <si>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</si>
  <si>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</si>
  <si>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</si>
  <si>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</si>
  <si>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</si>
  <si>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</si>
  <si>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</si>
  <si>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</si>
  <si>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</si>
  <si>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</si>
  <si>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</si>
  <si>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</si>
  <si>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</si>
  <si>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</si>
  <si>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</si>
  <si>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</si>
  <si>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</si>
  <si>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</si>
  <si>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</si>
  <si>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</si>
  <si>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</si>
  <si>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</si>
  <si>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</si>
  <si>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</si>
  <si>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</si>
  <si>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</si>
  <si>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</si>
  <si>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</si>
  <si>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</si>
  <si>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</si>
  <si>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</si>
  <si>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</si>
  <si>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</si>
  <si>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</si>
  <si>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</si>
  <si>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</si>
  <si>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</si>
  <si>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</si>
  <si>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</si>
  <si>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</si>
  <si>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</si>
  <si>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</si>
  <si>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</si>
  <si>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</si>
  <si>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</si>
  <si>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</si>
  <si>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</si>
  <si>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</si>
  <si>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</si>
  <si>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</si>
  <si>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</si>
  <si>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</si>
  <si>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</si>
  <si>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</si>
  <si>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</si>
  <si>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</si>
  <si>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</si>
  <si>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</si>
  <si>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</si>
  <si>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</si>
  <si>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</si>
  <si>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</si>
  <si>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</si>
  <si>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</si>
  <si>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</si>
  <si>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</si>
  <si>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</si>
  <si>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</si>
  <si>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</si>
  <si>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</si>
  <si>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</si>
  <si>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</si>
  <si>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</si>
  <si>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</si>
  <si>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</si>
  <si>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</si>
  <si>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</si>
  <si>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</si>
  <si>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</si>
  <si>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</si>
  <si>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</si>
  <si>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</si>
  <si>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</si>
  <si>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</si>
  <si>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</si>
  <si>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</si>
  <si>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</si>
  <si>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</si>
  <si>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</si>
  <si>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</si>
  <si>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</si>
  <si>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</si>
  <si>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</si>
  <si>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</si>
  <si>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</si>
  <si>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</si>
  <si>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</si>
  <si>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</si>
  <si>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</si>
  <si>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</si>
  <si>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</si>
  <si>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</si>
  <si>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</si>
  <si>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</si>
  <si>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</si>
  <si>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</si>
  <si>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</si>
  <si>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</si>
  <si>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</si>
  <si>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</si>
  <si>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</si>
  <si>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</si>
  <si>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</si>
  <si>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</si>
  <si>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</si>
  <si>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</si>
  <si>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</si>
  <si>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</si>
  <si>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</si>
  <si>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</si>
  <si>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</si>
  <si>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</si>
  <si>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</si>
  <si>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</si>
  <si>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</si>
  <si>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</si>
  <si>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</si>
  <si>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</si>
  <si>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</si>
  <si>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</si>
  <si>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</si>
  <si>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</si>
  <si>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</si>
  <si>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</si>
  <si>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</si>
  <si>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</si>
  <si>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</si>
  <si>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</si>
  <si>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</si>
  <si>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</si>
  <si>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</si>
  <si>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</si>
  <si>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</si>
  <si>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</si>
  <si>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</si>
  <si>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</si>
  <si>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</si>
  <si>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</si>
  <si>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</si>
  <si>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</si>
  <si>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</si>
  <si>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</si>
  <si>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</si>
  <si>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</si>
  <si>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</si>
  <si>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</si>
  <si>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</si>
  <si>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</si>
  <si>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</si>
  <si>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</si>
  <si>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</si>
  <si>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</si>
  <si>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</si>
  <si>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</si>
  <si>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</si>
  <si>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</si>
  <si>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</si>
  <si>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</si>
  <si>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</si>
  <si>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</si>
  <si>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</si>
  <si>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</si>
  <si>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</si>
  <si>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</si>
  <si>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</si>
  <si>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</si>
  <si>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</si>
  <si>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</si>
  <si>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</si>
  <si>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</si>
  <si>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</si>
  <si>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</si>
  <si>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</si>
  <si>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</si>
  <si>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</si>
  <si>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</si>
  <si>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</si>
  <si>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</si>
  <si>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</si>
  <si>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</si>
  <si>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</si>
  <si>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</si>
  <si>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</si>
  <si>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</si>
  <si>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</si>
  <si>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</si>
  <si>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</si>
  <si>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</si>
  <si>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</si>
  <si>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</si>
  <si>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</si>
  <si>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</si>
  <si>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</si>
  <si>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</si>
  <si>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</si>
  <si>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</si>
  <si>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</si>
  <si>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</si>
  <si>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</si>
  <si>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</si>
  <si>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</si>
  <si>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</si>
  <si>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</si>
  <si>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</si>
  <si>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</si>
  <si>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</si>
  <si>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</si>
  <si>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</si>
  <si>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</si>
  <si>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</si>
  <si>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</si>
  <si>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</si>
  <si>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</si>
  <si>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</si>
  <si>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</si>
  <si>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</si>
  <si>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</si>
  <si>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</si>
  <si>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</si>
  <si>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</si>
  <si>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</si>
  <si>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</si>
  <si>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</si>
  <si>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</si>
  <si>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</si>
  <si>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</si>
  <si>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</si>
  <si>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</si>
  <si>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</si>
  <si>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</si>
  <si>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</si>
  <si>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</si>
  <si>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</si>
  <si>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</si>
  <si>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</si>
  <si>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</si>
  <si>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</si>
  <si>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</si>
  <si>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</si>
  <si>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</si>
  <si>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</si>
  <si>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</si>
  <si>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</si>
  <si>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</si>
  <si>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</si>
  <si>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</si>
  <si>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</si>
  <si>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</si>
  <si>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</si>
  <si>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</si>
  <si>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</si>
  <si>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</si>
  <si>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</si>
  <si>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</si>
  <si>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</si>
  <si>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</si>
  <si>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</si>
  <si>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</si>
  <si>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</si>
  <si>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</si>
  <si>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</si>
  <si>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</si>
  <si>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</si>
  <si>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</si>
  <si>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</si>
  <si>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</si>
  <si>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</si>
  <si>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</si>
  <si>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</si>
  <si>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</si>
  <si>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</si>
  <si>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</si>
  <si>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</si>
  <si>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</si>
  <si>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</si>
  <si>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</si>
  <si>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</si>
  <si>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</si>
  <si>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</si>
  <si>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</si>
  <si>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</si>
  <si>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</si>
  <si>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</si>
  <si>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</si>
  <si>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</si>
  <si>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</si>
  <si>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</si>
  <si>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</si>
  <si>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</si>
  <si>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</si>
  <si>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</si>
  <si>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</si>
  <si>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</si>
  <si>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</si>
  <si>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</si>
  <si>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</si>
  <si>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</si>
  <si>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</si>
  <si>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</si>
  <si>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</si>
  <si>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</si>
  <si>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</si>
  <si>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</si>
  <si>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</si>
  <si>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</si>
  <si>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</si>
  <si>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</si>
  <si>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</si>
  <si>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</si>
  <si>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</si>
  <si>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</si>
  <si>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</si>
  <si>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</si>
  <si>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</si>
  <si>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</si>
  <si>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</si>
  <si>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</si>
  <si>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</si>
  <si>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</si>
  <si>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</si>
  <si>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</si>
  <si>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</si>
  <si>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</si>
  <si>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</si>
  <si>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</si>
  <si>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</si>
  <si>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</si>
  <si>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</si>
  <si>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</si>
  <si>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</si>
  <si>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</si>
  <si>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</si>
  <si>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</si>
  <si>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</si>
  <si>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</si>
  <si>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</si>
  <si>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</si>
  <si>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</si>
  <si>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</si>
  <si>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</si>
  <si>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</si>
  <si>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</si>
  <si>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</si>
  <si>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</si>
  <si>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</si>
  <si>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</si>
  <si>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</si>
  <si>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</si>
  <si>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</si>
  <si>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</si>
  <si>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</si>
  <si>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</si>
  <si>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</si>
  <si>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</si>
  <si>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</si>
  <si>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</si>
  <si>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</si>
  <si>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</si>
  <si>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</si>
  <si>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</si>
  <si>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</si>
  <si>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</si>
  <si>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</si>
  <si>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</si>
  <si>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</si>
  <si>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</si>
  <si>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</si>
  <si>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</si>
  <si>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</si>
  <si>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</si>
  <si>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</si>
  <si>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</si>
  <si>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</si>
  <si>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</si>
  <si>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</si>
  <si>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</si>
  <si>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</si>
  <si>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</si>
  <si>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</si>
  <si>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</si>
  <si>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</si>
  <si>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</si>
  <si>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</si>
  <si>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</si>
  <si>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</si>
  <si>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</si>
  <si>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</si>
  <si>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</si>
  <si>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</si>
  <si>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</si>
  <si>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</si>
  <si>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</si>
  <si>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</si>
  <si>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</si>
  <si>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</si>
  <si>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</si>
  <si>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</si>
  <si>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</si>
  <si>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</si>
  <si>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</si>
  <si>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</si>
  <si>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</si>
  <si>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</si>
  <si>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</si>
  <si>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</si>
  <si>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</si>
  <si>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</si>
  <si>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</si>
  <si>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</si>
  <si>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</si>
  <si>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</si>
  <si>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</si>
  <si>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</si>
  <si>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</si>
  <si>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</si>
  <si>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</si>
  <si>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</si>
  <si>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</si>
  <si>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</si>
  <si>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</si>
  <si>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</si>
  <si>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</si>
  <si>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</si>
  <si>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</si>
  <si>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</si>
  <si>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</si>
  <si>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</si>
  <si>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</si>
  <si>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</si>
  <si>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</si>
  <si>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</si>
  <si>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</si>
  <si>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</si>
  <si>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</si>
  <si>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</si>
  <si>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</si>
  <si>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</si>
  <si>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</si>
  <si>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</si>
  <si>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</si>
  <si>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</si>
  <si>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</si>
  <si>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</si>
  <si>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</si>
  <si>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</si>
  <si>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</si>
  <si>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</si>
  <si>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</si>
  <si>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</si>
  <si>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</si>
  <si>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</si>
  <si>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</si>
  <si>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</si>
  <si>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</si>
  <si>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</si>
  <si>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</si>
  <si>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</si>
  <si>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</si>
  <si>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</si>
  <si>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</si>
  <si>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</si>
  <si>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</si>
  <si>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</si>
  <si>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</si>
  <si>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</si>
  <si>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</si>
  <si>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</si>
  <si>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</si>
  <si>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</si>
  <si>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</si>
  <si>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</si>
  <si>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</si>
  <si>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</si>
  <si>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</si>
  <si>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</si>
  <si>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</si>
  <si>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</si>
  <si>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</si>
  <si>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</si>
  <si>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</si>
  <si>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</si>
  <si>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</si>
  <si>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</si>
  <si>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</si>
  <si>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</si>
  <si>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</si>
  <si>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</si>
  <si>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</si>
  <si>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</si>
  <si>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</si>
  <si>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</si>
  <si>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</si>
  <si>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</si>
  <si>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</si>
  <si>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</si>
  <si>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</si>
  <si>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</si>
  <si>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</si>
  <si>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</si>
  <si>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</si>
  <si>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</si>
  <si>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</si>
  <si>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</si>
  <si>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</si>
  <si>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</si>
  <si>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</si>
  <si>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</si>
  <si>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</si>
  <si>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</si>
  <si>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</si>
  <si>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</si>
  <si>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</si>
  <si>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</si>
  <si>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</si>
  <si>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</si>
  <si>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</si>
  <si>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</si>
  <si>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</si>
  <si>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</si>
  <si>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</si>
  <si>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</si>
  <si>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</si>
  <si>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</si>
  <si>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</si>
  <si>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</si>
  <si>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</si>
  <si>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</si>
  <si>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</si>
  <si>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</si>
  <si>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</si>
  <si>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</si>
  <si>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</si>
  <si>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</si>
  <si>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</si>
  <si>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</si>
  <si>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</si>
  <si>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</si>
  <si>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</si>
  <si>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</si>
  <si>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</si>
  <si>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</si>
  <si>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</si>
  <si>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</si>
  <si>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</si>
  <si>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</si>
  <si>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</si>
  <si>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</si>
  <si>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</si>
  <si>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</si>
  <si>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</si>
  <si>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</si>
  <si>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</si>
  <si>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</si>
  <si>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</si>
  <si>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</si>
  <si>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</si>
  <si>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</si>
  <si>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</si>
  <si>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</si>
  <si>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</si>
  <si>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</si>
  <si>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</si>
  <si>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</si>
  <si>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</si>
  <si>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</si>
  <si>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</si>
  <si>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</si>
  <si>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</si>
  <si>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</si>
  <si>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</si>
  <si>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</si>
  <si>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</si>
  <si>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</si>
  <si>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</si>
  <si>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</si>
  <si>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</si>
  <si>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</si>
  <si>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</si>
  <si>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</si>
  <si>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</si>
  <si>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</si>
  <si>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</si>
  <si>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</si>
  <si>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</si>
  <si>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</si>
  <si>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</si>
  <si>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</si>
  <si>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</si>
  <si>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</si>
  <si>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</si>
  <si>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</si>
  <si>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</si>
  <si>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</si>
  <si>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</si>
  <si>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</si>
  <si>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</si>
  <si>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</si>
  <si>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</si>
  <si>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</si>
  <si>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</si>
  <si>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</si>
  <si>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</si>
  <si>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</si>
  <si>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</si>
  <si>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</si>
  <si>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</si>
  <si>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</si>
  <si>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</si>
  <si>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</si>
  <si>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</si>
  <si>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</si>
  <si>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</si>
  <si>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</si>
  <si>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</si>
  <si>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</si>
  <si>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</si>
  <si>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</si>
  <si>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</si>
  <si>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</si>
  <si>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</si>
  <si>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</si>
  <si>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</si>
  <si>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</si>
  <si>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</si>
  <si>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</si>
  <si>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</si>
  <si>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</si>
  <si>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</si>
  <si>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</si>
  <si>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</si>
  <si>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</si>
  <si>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</si>
  <si>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</si>
  <si>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</si>
  <si>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</si>
  <si>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</si>
  <si>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</si>
  <si>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</si>
  <si>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</si>
  <si>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</si>
  <si>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</si>
  <si>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</si>
  <si>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</si>
  <si>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</si>
  <si>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</si>
  <si>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</si>
  <si>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</si>
  <si>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</si>
  <si>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</si>
  <si>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</si>
  <si>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</si>
  <si>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</si>
  <si>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</si>
  <si>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</si>
  <si>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</si>
  <si>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</si>
  <si>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</si>
  <si>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</si>
  <si>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</si>
  <si>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</si>
  <si>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</si>
  <si>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</si>
  <si>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</si>
  <si>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</si>
  <si>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</si>
  <si>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</si>
  <si>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</si>
  <si>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</si>
  <si>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</si>
  <si>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</si>
  <si>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</si>
  <si>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</si>
  <si>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</si>
  <si>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</si>
  <si>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</si>
  <si>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</si>
  <si>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</si>
  <si>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</si>
  <si>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</si>
  <si>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</si>
  <si>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</si>
  <si>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</si>
  <si>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</si>
  <si>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</si>
  <si>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</si>
  <si>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</si>
  <si>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</si>
  <si>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</si>
  <si>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</si>
  <si>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</si>
  <si>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</si>
  <si>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</si>
  <si>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</si>
  <si>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</si>
  <si>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</si>
  <si>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</si>
  <si>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</si>
  <si>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</si>
  <si>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</si>
  <si>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</si>
  <si>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</si>
  <si>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</si>
  <si>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</si>
  <si>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</si>
  <si>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</si>
  <si>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</si>
  <si>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</si>
  <si>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</si>
  <si>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</si>
  <si>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</si>
  <si>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</si>
  <si>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</si>
  <si>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</si>
  <si>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</si>
  <si>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</si>
  <si>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</si>
  <si>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</si>
  <si>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</si>
  <si>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</si>
  <si>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</si>
  <si>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</si>
  <si>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</si>
  <si>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</si>
  <si>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</si>
  <si>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</si>
  <si>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</si>
  <si>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</si>
  <si>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</si>
  <si>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</si>
  <si>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</si>
  <si>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</si>
  <si>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</si>
  <si>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</si>
  <si>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</si>
  <si>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</si>
  <si>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</si>
  <si>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</si>
  <si>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</si>
  <si>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</si>
  <si>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</si>
  <si>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</si>
  <si>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</si>
  <si>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</si>
  <si>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</si>
  <si>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</si>
  <si>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</si>
  <si>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</si>
  <si>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</si>
  <si>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</si>
  <si>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</si>
  <si>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</si>
  <si>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</si>
  <si>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</si>
  <si>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</si>
  <si>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</si>
  <si>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</si>
  <si>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</si>
  <si>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</si>
  <si>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</si>
  <si>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</si>
  <si>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</si>
  <si>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</si>
  <si>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</si>
  <si>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</si>
  <si>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</si>
  <si>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</si>
  <si>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</si>
  <si>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</si>
  <si>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</si>
  <si>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</si>
  <si>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</si>
  <si>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</si>
  <si>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</si>
  <si>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</si>
  <si>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</si>
  <si>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</si>
  <si>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</si>
  <si>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</si>
  <si>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</si>
  <si>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</si>
  <si>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</si>
  <si>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</si>
  <si>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</si>
  <si>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</si>
  <si>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</si>
  <si>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</si>
  <si>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</si>
  <si>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</si>
  <si>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</si>
  <si>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</si>
  <si>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</si>
  <si>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</si>
  <si>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</si>
  <si>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</si>
  <si>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</si>
  <si>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</si>
  <si>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</si>
  <si>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</si>
  <si>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</si>
  <si>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</si>
  <si>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</si>
  <si>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</si>
  <si>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</si>
  <si>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</si>
  <si>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</si>
  <si>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</si>
  <si>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</si>
  <si>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</si>
  <si>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</si>
  <si>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</si>
  <si>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</si>
  <si>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</si>
  <si>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</si>
  <si>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</si>
  <si>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</si>
  <si>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</si>
  <si>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</si>
  <si>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</si>
  <si>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</si>
  <si>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</si>
  <si>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</si>
  <si>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</si>
  <si>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</si>
  <si>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</si>
  <si>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</si>
  <si>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</si>
  <si>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</si>
  <si>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</si>
  <si>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</si>
  <si>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</si>
  <si>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</si>
  <si>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</si>
  <si>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</si>
  <si>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</si>
  <si>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</si>
  <si>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</si>
  <si>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</si>
  <si>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</si>
  <si>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</si>
  <si>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</si>
  <si>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</si>
  <si>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</si>
  <si>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</si>
  <si>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</si>
  <si>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</si>
  <si>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</si>
  <si>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</si>
  <si>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</si>
  <si>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</si>
  <si>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</si>
  <si>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</si>
  <si>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</si>
  <si>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</si>
  <si>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</si>
  <si>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</si>
  <si>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</si>
  <si>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</si>
  <si>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</si>
  <si>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</si>
  <si>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</si>
  <si>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</si>
  <si>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</si>
  <si>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</si>
  <si>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</si>
  <si>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</si>
  <si>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</si>
  <si>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</si>
  <si>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</si>
  <si>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</si>
  <si>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</si>
  <si>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</si>
  <si>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</si>
  <si>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</si>
  <si>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</si>
  <si>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</si>
  <si>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</si>
  <si>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</si>
  <si>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</si>
  <si>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</si>
  <si>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</si>
  <si>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</si>
  <si>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</si>
  <si>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</si>
  <si>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</si>
  <si>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</si>
  <si>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</si>
  <si>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</si>
  <si>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</si>
  <si>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</si>
  <si>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</si>
  <si>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</si>
  <si>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</si>
  <si>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</si>
  <si>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</si>
  <si>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</si>
  <si>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</si>
  <si>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</si>
  <si>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</si>
  <si>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</si>
  <si>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</si>
  <si>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</si>
  <si>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</si>
  <si>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</si>
  <si>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</si>
  <si>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</si>
  <si>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</si>
  <si>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</si>
  <si>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</si>
  <si>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</si>
  <si>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</si>
  <si>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</si>
  <si>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</si>
  <si>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</si>
  <si>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</si>
  <si>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</si>
  <si>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</si>
  <si>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</si>
  <si>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</si>
  <si>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</si>
  <si>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</si>
  <si>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</si>
  <si>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</si>
  <si>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</si>
  <si>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</si>
  <si>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</si>
  <si>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</si>
  <si>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</si>
  <si>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</si>
  <si>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</si>
  <si>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</si>
  <si>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</si>
  <si>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</si>
  <si>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</si>
  <si>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</si>
  <si>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</si>
  <si>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</si>
  <si>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</si>
  <si>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</si>
  <si>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</si>
  <si>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</si>
  <si>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</si>
  <si>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</si>
  <si>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</si>
  <si>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</si>
  <si>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</si>
  <si>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</si>
  <si>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</si>
  <si>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</si>
  <si>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</si>
  <si>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</si>
  <si>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</si>
  <si>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</si>
  <si>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</si>
  <si>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</si>
  <si>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</si>
  <si>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</si>
  <si>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</si>
  <si>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</si>
  <si>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</si>
  <si>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</si>
  <si>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</si>
  <si>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</si>
  <si>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</si>
  <si>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</si>
  <si>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</si>
  <si>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</si>
  <si>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</si>
  <si>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</si>
  <si>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</si>
  <si>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</si>
  <si>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</si>
  <si>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</si>
  <si>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</si>
  <si>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</si>
  <si>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</si>
  <si>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</si>
  <si>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</si>
  <si>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</si>
  <si>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</si>
  <si>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</si>
  <si>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</si>
  <si>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</si>
  <si>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</si>
  <si>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</si>
  <si>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</si>
  <si>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</si>
  <si>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</si>
  <si>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</si>
  <si>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</si>
  <si>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</si>
  <si>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</si>
  <si>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</si>
  <si>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</si>
  <si>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</si>
  <si>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</si>
  <si>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</si>
  <si>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</si>
  <si>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</si>
  <si>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</si>
  <si>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</si>
  <si>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</si>
  <si>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</si>
  <si>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</si>
  <si>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</si>
  <si>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</si>
  <si>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</si>
  <si>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</si>
  <si>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</si>
  <si>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</si>
  <si>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</si>
  <si>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</si>
  <si>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</si>
  <si>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</si>
  <si>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</si>
  <si>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</si>
  <si>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</si>
  <si>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</si>
  <si>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</si>
  <si>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</si>
  <si>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</si>
  <si>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</si>
  <si>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</si>
  <si>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</si>
  <si>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</si>
  <si>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</si>
  <si>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</si>
  <si>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</si>
  <si>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</si>
  <si>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</si>
  <si>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</si>
  <si>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</si>
  <si>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</si>
  <si>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</si>
  <si>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</si>
  <si>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</si>
  <si>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</si>
  <si>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</si>
  <si>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</si>
  <si>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</si>
  <si>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</si>
  <si>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</si>
  <si>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</si>
  <si>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</si>
  <si>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</si>
  <si>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</si>
  <si>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</si>
  <si>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</si>
  <si>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</si>
  <si>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</si>
  <si>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</si>
  <si>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</si>
  <si>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</si>
  <si>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</si>
  <si>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</si>
  <si>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</si>
  <si>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</si>
  <si>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</si>
  <si>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</si>
  <si>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</si>
  <si>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</si>
  <si>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</si>
  <si>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</si>
  <si>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</si>
  <si>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</si>
  <si>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</si>
  <si>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</si>
  <si>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</si>
  <si>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</si>
  <si>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</si>
  <si>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</si>
  <si>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</si>
  <si>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</si>
  <si>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</si>
  <si>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</si>
  <si>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</si>
  <si>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</si>
  <si>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</si>
  <si>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</si>
  <si>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</si>
  <si>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</si>
  <si>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</si>
  <si>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</si>
  <si>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</si>
  <si>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</si>
  <si>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</si>
  <si>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</si>
  <si>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</si>
  <si>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</si>
  <si>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</si>
  <si>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</si>
  <si>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</si>
  <si>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</si>
  <si>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</si>
  <si>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</si>
  <si>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</si>
  <si>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</si>
  <si>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</si>
  <si>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</si>
  <si>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</si>
  <si>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</si>
  <si>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</si>
  <si>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</si>
  <si>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</si>
  <si>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</si>
  <si>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</si>
  <si>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</si>
  <si>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</si>
  <si>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</si>
  <si>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</si>
  <si>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</si>
  <si>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</si>
  <si>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</si>
  <si>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</si>
  <si>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</si>
  <si>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</si>
  <si>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</si>
  <si>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</si>
  <si>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</si>
  <si>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</si>
  <si>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</si>
  <si>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</si>
  <si>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</si>
  <si>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</si>
  <si>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</si>
  <si>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</si>
  <si>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</si>
  <si>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</si>
  <si>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</si>
  <si>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</si>
  <si>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</si>
  <si>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</si>
  <si>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</si>
  <si>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</si>
  <si>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</si>
  <si>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</si>
  <si>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</si>
  <si>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</si>
  <si>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</si>
  <si>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</si>
  <si>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</si>
  <si>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</si>
  <si>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</si>
  <si>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</si>
  <si>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</si>
  <si>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</si>
  <si>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</si>
  <si>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</si>
  <si>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</si>
  <si>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</si>
  <si>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</si>
  <si>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</si>
  <si>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</si>
  <si>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</si>
  <si>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</si>
  <si>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</si>
  <si>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</si>
  <si>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</si>
  <si>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</si>
  <si>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</si>
  <si>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</si>
  <si>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</si>
  <si>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</si>
  <si>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</si>
  <si>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</si>
  <si>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</si>
  <si>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</si>
  <si>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</si>
  <si>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</si>
  <si>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</si>
  <si>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</si>
  <si>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</si>
  <si>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</si>
  <si>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</si>
  <si>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</si>
  <si>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</si>
  <si>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</si>
  <si>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</si>
  <si>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</si>
  <si>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</si>
  <si>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</si>
  <si>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</si>
  <si>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</si>
  <si>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</si>
  <si>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</si>
  <si>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</si>
  <si>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</si>
  <si>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</si>
  <si>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</si>
  <si>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</si>
  <si>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</si>
  <si>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</si>
  <si>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</si>
  <si>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</si>
  <si>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</si>
  <si>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</si>
  <si>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</si>
  <si>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</si>
  <si>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</si>
  <si>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</si>
  <si>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</si>
  <si>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</si>
  <si>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</si>
  <si>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</si>
  <si>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</si>
  <si>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</si>
  <si>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</si>
  <si>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</si>
  <si>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</si>
  <si>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</si>
  <si>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</si>
  <si>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</si>
  <si>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</si>
  <si>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</si>
  <si>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</si>
  <si>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</si>
  <si>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</si>
  <si>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</si>
  <si>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</si>
  <si>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</si>
  <si>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</si>
  <si>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</si>
  <si>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</si>
  <si>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</si>
  <si>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</si>
  <si>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</si>
  <si>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</si>
  <si>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</si>
  <si>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</si>
  <si>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</si>
  <si>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</si>
  <si>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</si>
  <si>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</si>
  <si>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</si>
  <si>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</si>
  <si>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</si>
  <si>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</si>
  <si>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</si>
  <si>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</si>
  <si>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</si>
  <si>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</si>
  <si>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</si>
  <si>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</si>
  <si>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</si>
  <si>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</si>
  <si>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</si>
  <si>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</si>
  <si>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</si>
  <si>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</si>
  <si>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</si>
  <si>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</si>
  <si>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</si>
  <si>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</si>
  <si>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</si>
  <si>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</si>
  <si>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</si>
  <si>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</si>
  <si>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</si>
  <si>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</si>
  <si>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</si>
  <si>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</si>
  <si>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</si>
  <si>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</si>
  <si>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</si>
  <si>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</si>
  <si>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</si>
  <si>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</si>
  <si>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</si>
  <si>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</si>
  <si>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</si>
  <si>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</si>
  <si>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</si>
  <si>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</si>
  <si>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</si>
  <si>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</si>
  <si>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</si>
  <si>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</si>
  <si>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</si>
  <si>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</si>
  <si>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</si>
  <si>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</si>
  <si>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</si>
  <si>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</si>
  <si>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</si>
  <si>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</si>
  <si>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</si>
  <si>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</si>
  <si>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</si>
  <si>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</si>
  <si>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</si>
  <si>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</si>
  <si>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</si>
  <si>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</si>
  <si>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</si>
  <si>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</si>
  <si>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</si>
  <si>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</si>
  <si>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</si>
  <si>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</si>
  <si>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</si>
  <si>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</si>
  <si>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</si>
  <si>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</si>
  <si>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</si>
  <si>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</si>
  <si>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</si>
  <si>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</si>
  <si>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</si>
  <si>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</si>
  <si>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</si>
  <si>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</si>
  <si>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</si>
  <si>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</si>
  <si>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</si>
  <si>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</si>
  <si>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</si>
  <si>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</si>
  <si>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</si>
  <si>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</si>
  <si>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</si>
  <si>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</si>
  <si>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</si>
  <si>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</si>
  <si>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</si>
  <si>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</si>
  <si>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</si>
  <si>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</si>
  <si>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</si>
  <si>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</si>
  <si>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</si>
  <si>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</si>
  <si>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</si>
  <si>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</si>
  <si>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</si>
  <si>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</si>
  <si>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</si>
  <si>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</si>
  <si>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</si>
  <si>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</si>
  <si>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</si>
  <si>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</si>
  <si>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</si>
  <si>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</si>
  <si>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</si>
  <si>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</si>
  <si>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</si>
  <si>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</si>
  <si>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</si>
  <si>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</si>
  <si>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</si>
  <si>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</si>
  <si>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</si>
  <si>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</si>
  <si>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</si>
  <si>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</si>
  <si>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</si>
  <si>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</si>
  <si>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</si>
  <si>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</si>
  <si>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</si>
  <si>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</si>
  <si>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</si>
  <si>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</si>
  <si>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</si>
  <si>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</si>
  <si>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</si>
  <si>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</si>
  <si>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</si>
  <si>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</si>
  <si>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</si>
  <si>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</si>
  <si>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</si>
  <si>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</si>
  <si>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</si>
  <si>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</si>
  <si>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</si>
  <si>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</si>
  <si>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</si>
  <si>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</si>
  <si>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</si>
  <si>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</si>
  <si>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</si>
  <si>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</si>
  <si>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</si>
  <si>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</si>
  <si>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</si>
  <si>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</si>
  <si>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</si>
  <si>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</si>
  <si>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</si>
  <si>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</si>
  <si>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</si>
  <si>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</si>
  <si>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</si>
  <si>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</si>
  <si>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</si>
  <si>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</si>
  <si>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</si>
  <si>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</si>
  <si>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</si>
  <si>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</si>
  <si>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</si>
  <si>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</si>
  <si>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</si>
  <si>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</si>
  <si>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</si>
  <si>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</si>
  <si>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</si>
  <si>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</si>
  <si>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</si>
  <si>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</si>
  <si>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</si>
  <si>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</si>
  <si>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</si>
  <si>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</si>
  <si>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</si>
  <si>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</si>
  <si>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</si>
  <si>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</si>
  <si>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</si>
  <si>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</si>
  <si>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</si>
  <si>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</si>
  <si>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</si>
  <si>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</si>
  <si>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</si>
  <si>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</si>
  <si>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</si>
  <si>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</si>
  <si>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</si>
  <si>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</si>
  <si>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</si>
  <si>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</si>
  <si>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</si>
  <si>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</si>
  <si>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</si>
  <si>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</si>
  <si>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</si>
  <si>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</si>
  <si>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</si>
  <si>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</si>
  <si>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</si>
  <si>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</si>
  <si>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</si>
  <si>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</si>
  <si>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</si>
  <si>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</si>
  <si>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</si>
  <si>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</si>
  <si>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</si>
  <si>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</si>
  <si>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</si>
  <si>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</si>
  <si>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</si>
  <si>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</si>
  <si>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</si>
  <si>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</si>
  <si>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</si>
  <si>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</si>
  <si>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</si>
  <si>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</si>
  <si>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</si>
  <si>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</si>
  <si>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</si>
  <si>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</si>
  <si>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</si>
  <si>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</si>
  <si>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</si>
  <si>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</si>
  <si>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</si>
  <si>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</si>
  <si>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</si>
  <si>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</si>
  <si>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</si>
  <si>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</si>
  <si>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</si>
  <si>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</si>
  <si>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</si>
  <si>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</si>
  <si>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</si>
  <si>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</si>
  <si>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</si>
  <si>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</si>
  <si>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</si>
  <si>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</si>
  <si>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</si>
  <si>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</si>
  <si>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</si>
  <si>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</si>
  <si>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</si>
  <si>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</si>
  <si>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</si>
  <si>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</si>
  <si>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</si>
  <si>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</si>
  <si>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</si>
  <si>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</si>
  <si>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</si>
  <si>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</si>
  <si>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</si>
  <si>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</si>
  <si>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</si>
  <si>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</si>
  <si>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</si>
  <si>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</si>
  <si>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</si>
  <si>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</si>
  <si>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</si>
  <si>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</si>
  <si>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</si>
  <si>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</si>
  <si>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</si>
  <si>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</si>
  <si>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</si>
  <si>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</si>
  <si>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</si>
  <si>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</si>
  <si>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</si>
  <si>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</si>
  <si>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</si>
  <si>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</si>
  <si>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</si>
  <si>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</si>
  <si>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</si>
  <si>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</si>
  <si>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</si>
  <si>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</si>
  <si>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</si>
  <si>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</si>
  <si>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</si>
  <si>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</si>
  <si>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</si>
  <si>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</si>
  <si>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</si>
  <si>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</si>
  <si>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</si>
  <si>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</si>
  <si>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</si>
  <si>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</si>
  <si>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</si>
  <si>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</si>
  <si>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</si>
  <si>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</si>
  <si>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</si>
  <si>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</si>
  <si>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</si>
  <si>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</si>
  <si>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</si>
  <si>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</si>
  <si>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</si>
  <si>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</si>
  <si>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</si>
  <si>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</si>
  <si>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</si>
  <si>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</si>
  <si>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</si>
  <si>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</si>
  <si>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</si>
  <si>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</si>
  <si>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</si>
  <si>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</si>
  <si>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</si>
  <si>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</si>
  <si>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</si>
  <si>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</si>
  <si>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</si>
  <si>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</si>
  <si>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</si>
  <si>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</si>
  <si>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</si>
  <si>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</si>
  <si>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</si>
  <si>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</si>
  <si>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</si>
  <si>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</si>
  <si>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</si>
  <si>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</si>
  <si>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</si>
  <si>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</si>
  <si>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</si>
  <si>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</si>
  <si>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</si>
  <si>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</si>
  <si>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</si>
  <si>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</si>
  <si>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</si>
  <si>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</si>
  <si>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</si>
  <si>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</si>
  <si>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</si>
  <si>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</si>
  <si>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</si>
  <si>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</si>
  <si>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</si>
  <si>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</si>
  <si>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</si>
  <si>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</si>
  <si>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</si>
  <si>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</si>
  <si>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</si>
  <si>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</si>
  <si>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</si>
  <si>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</si>
  <si>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</si>
  <si>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</si>
  <si>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</si>
  <si>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</si>
  <si>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</si>
  <si>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</si>
  <si>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</si>
  <si>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</si>
  <si>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</si>
  <si>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</si>
  <si>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</si>
  <si>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</si>
  <si>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</si>
  <si>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</si>
  <si>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</si>
  <si>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</si>
  <si>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</si>
  <si>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</si>
  <si>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</si>
  <si>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</si>
  <si>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</si>
  <si>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</si>
  <si>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</si>
  <si>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</si>
  <si>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</si>
  <si>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</si>
  <si>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</si>
  <si>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</si>
  <si>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</si>
  <si>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</si>
  <si>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</si>
  <si>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</si>
  <si>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</si>
  <si>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</si>
  <si>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</si>
  <si>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</si>
  <si>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</si>
  <si>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</si>
  <si>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</si>
  <si>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</si>
  <si>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</si>
  <si>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</si>
  <si>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</si>
  <si>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</si>
  <si>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</si>
  <si>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</si>
  <si>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</si>
  <si>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</si>
  <si>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</si>
  <si>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</si>
  <si>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</si>
  <si>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</si>
  <si>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</si>
  <si>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</si>
  <si>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</si>
  <si>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</si>
  <si>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</si>
  <si>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</si>
  <si>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</si>
  <si>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</si>
  <si>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</si>
  <si>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</si>
  <si>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</si>
  <si>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</si>
  <si>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</si>
  <si>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</si>
  <si>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</si>
  <si>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</si>
  <si>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</si>
  <si>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</si>
  <si>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</si>
  <si>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</si>
  <si>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</si>
  <si>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</si>
  <si>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</si>
  <si>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</si>
  <si>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</si>
  <si>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</si>
  <si>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</si>
  <si>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</si>
  <si>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</si>
  <si>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</si>
  <si>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</si>
  <si>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</si>
  <si>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</si>
  <si>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</si>
  <si>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</si>
  <si>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</si>
  <si>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</si>
  <si>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</si>
  <si>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</si>
  <si>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</si>
  <si>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</si>
  <si>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</si>
  <si>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</si>
  <si>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</si>
  <si>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</si>
  <si>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</si>
  <si>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</si>
  <si>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</si>
  <si>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</si>
  <si>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</si>
  <si>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</si>
  <si>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</si>
  <si>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</si>
  <si>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</si>
  <si>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</si>
  <si>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</si>
  <si>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</si>
  <si>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</si>
  <si>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</si>
  <si>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</si>
  <si>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</si>
  <si>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</si>
  <si>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</si>
  <si>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</si>
  <si>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</si>
  <si>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</si>
  <si>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</si>
  <si>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</si>
  <si>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</si>
  <si>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</si>
  <si>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</si>
  <si>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</si>
  <si>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</si>
  <si>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</si>
  <si>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</si>
  <si>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</si>
  <si>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</si>
  <si>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</si>
  <si>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</si>
  <si>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</si>
  <si>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</si>
  <si>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</si>
  <si>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</si>
  <si>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</si>
  <si>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</si>
  <si>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</si>
  <si>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</si>
  <si>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</si>
  <si>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</si>
  <si>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</si>
  <si>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</si>
  <si>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</si>
  <si>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</si>
  <si>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</si>
  <si>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</si>
  <si>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</si>
  <si>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</si>
  <si>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</si>
  <si>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</si>
  <si>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</si>
  <si>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</si>
  <si>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</si>
  <si>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</si>
  <si>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</si>
  <si>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</si>
  <si>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</si>
  <si>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</si>
  <si>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</si>
  <si>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</si>
  <si>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</si>
  <si>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</si>
  <si>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</si>
  <si>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</si>
  <si>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</si>
  <si>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</si>
  <si>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</si>
  <si>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</si>
  <si>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</si>
  <si>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</si>
  <si>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</si>
  <si>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</si>
  <si>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</si>
  <si>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</si>
  <si>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</si>
  <si>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</si>
  <si>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</si>
  <si>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</si>
  <si>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</si>
  <si>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</si>
  <si>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</si>
  <si>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</si>
  <si>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</si>
  <si>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</si>
  <si>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</si>
  <si>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</si>
  <si>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</si>
  <si>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</si>
  <si>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</si>
  <si>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</si>
  <si>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</si>
  <si>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</si>
  <si>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</si>
  <si>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</si>
  <si>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</si>
  <si>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</si>
  <si>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</si>
  <si>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</si>
  <si>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</si>
  <si>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</si>
  <si>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</si>
  <si>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</si>
  <si>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</si>
  <si>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</si>
  <si>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</si>
  <si>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</si>
  <si>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</si>
  <si>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</si>
  <si>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</si>
  <si>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</si>
  <si>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</si>
  <si>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</si>
  <si>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</si>
  <si>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</si>
  <si>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</si>
  <si>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</si>
  <si>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</si>
  <si>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</si>
  <si>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</si>
  <si>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</si>
  <si>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</si>
  <si>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</si>
  <si>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</si>
  <si>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</si>
  <si>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</si>
  <si>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</si>
  <si>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</si>
  <si>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</si>
  <si>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</si>
  <si>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</si>
  <si>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</si>
  <si>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</si>
  <si>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</si>
  <si>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</si>
  <si>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</si>
  <si>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</si>
  <si>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</si>
  <si>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</si>
  <si>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</si>
  <si>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</si>
  <si>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</si>
  <si>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</si>
  <si>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</si>
  <si>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</si>
  <si>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</si>
  <si>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</si>
  <si>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</si>
  <si>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</si>
  <si>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</si>
  <si>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</si>
  <si>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</si>
  <si>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</si>
  <si>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</si>
  <si>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</si>
  <si>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</si>
  <si>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</si>
  <si>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</si>
  <si>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</si>
  <si>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</si>
  <si>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</si>
  <si>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</si>
  <si>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</si>
  <si>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</si>
  <si>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</si>
  <si>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</si>
  <si>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</si>
  <si>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</si>
  <si>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</si>
  <si>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</si>
  <si>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</si>
  <si>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</si>
  <si>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</si>
  <si>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</si>
  <si>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</si>
  <si>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</si>
  <si>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</si>
  <si>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</si>
  <si>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</si>
  <si>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</si>
  <si>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</si>
  <si>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</si>
  <si>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</si>
  <si>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</si>
  <si>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</si>
  <si>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</si>
  <si>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</si>
  <si>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</si>
  <si>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</si>
  <si>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</si>
  <si>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</si>
  <si>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</si>
  <si>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</si>
  <si>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</si>
  <si>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</si>
  <si>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</si>
  <si>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</si>
  <si>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</si>
  <si>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</si>
  <si>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</si>
  <si>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</si>
  <si>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</si>
  <si>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</si>
  <si>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</si>
  <si>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</si>
  <si>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</si>
  <si>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</si>
  <si>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</si>
  <si>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</si>
  <si>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</si>
  <si>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</si>
  <si>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</si>
  <si>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</si>
  <si>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</si>
  <si>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</si>
  <si>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</si>
  <si>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</si>
  <si>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</si>
  <si>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</si>
  <si>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</si>
  <si>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</si>
  <si>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</si>
  <si>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</si>
  <si>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</si>
  <si>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</si>
  <si>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</si>
  <si>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</si>
  <si>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</si>
  <si>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</si>
  <si>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</si>
  <si>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</si>
  <si>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</si>
  <si>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</si>
  <si>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</si>
  <si>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</si>
  <si>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</si>
  <si>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</si>
  <si>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</si>
  <si>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</si>
  <si>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</si>
  <si>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</si>
  <si>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</si>
  <si>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</si>
  <si>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</si>
  <si>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</si>
  <si>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</si>
  <si>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</si>
  <si>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</si>
  <si>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</si>
  <si>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</si>
  <si>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</si>
  <si>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</si>
  <si>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</si>
  <si>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</si>
  <si>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</si>
  <si>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</si>
  <si>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</si>
  <si>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</si>
  <si>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</si>
  <si>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</si>
  <si>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</si>
  <si>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</si>
  <si>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</si>
  <si>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</si>
  <si>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</si>
  <si>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</si>
  <si>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</si>
  <si>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</si>
  <si>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</si>
  <si>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</si>
  <si>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</si>
  <si>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</si>
  <si>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</si>
  <si>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</si>
  <si>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</si>
  <si>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</si>
  <si>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</si>
  <si>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</si>
  <si>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</si>
  <si>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</si>
  <si>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</si>
  <si>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</si>
  <si>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</si>
  <si>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</si>
  <si>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</si>
  <si>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</si>
  <si>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</si>
  <si>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</si>
  <si>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</si>
  <si>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</si>
  <si>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</si>
  <si>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</si>
  <si>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</si>
  <si>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</si>
  <si>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</si>
  <si>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</si>
  <si>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</si>
  <si>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</si>
  <si>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</si>
  <si>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</si>
  <si>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</si>
  <si>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</si>
  <si>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</si>
  <si>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</si>
  <si>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</si>
  <si>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</si>
  <si>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</si>
  <si>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</si>
  <si>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</si>
  <si>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</si>
  <si>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</si>
  <si>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</si>
  <si>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</si>
  <si>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</si>
  <si>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</si>
  <si>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</si>
  <si>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</si>
  <si>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</si>
  <si>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</si>
  <si>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</si>
  <si>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</si>
  <si>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</si>
  <si>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</si>
  <si>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</si>
  <si>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</si>
  <si>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</si>
  <si>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</si>
  <si>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</si>
  <si>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</si>
  <si>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</si>
  <si>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</si>
  <si>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</si>
  <si>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</si>
  <si>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</si>
  <si>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</si>
  <si>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</si>
  <si>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</si>
  <si>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</si>
  <si>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</si>
  <si>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</si>
  <si>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</si>
  <si>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</si>
  <si>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</si>
  <si>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</si>
  <si>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</si>
  <si>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</si>
  <si>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</si>
  <si>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</si>
  <si>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</si>
  <si>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</si>
  <si>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</si>
  <si>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</si>
  <si>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</si>
  <si>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</si>
  <si>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</si>
  <si>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</si>
  <si>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</si>
  <si>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</si>
  <si>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</si>
  <si>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</si>
  <si>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</si>
  <si>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</si>
  <si>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</si>
  <si>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</si>
  <si>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</si>
  <si>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</si>
  <si>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</si>
  <si>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</si>
  <si>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</si>
  <si>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</si>
  <si>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</si>
  <si>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</si>
  <si>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</si>
  <si>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</si>
  <si>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</si>
  <si>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</si>
  <si>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</si>
  <si>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</si>
  <si>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</si>
  <si>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</si>
  <si>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</si>
  <si>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</si>
  <si>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</si>
  <si>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</si>
  <si>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</si>
  <si>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</si>
  <si>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</si>
  <si>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</si>
  <si>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</si>
  <si>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</si>
  <si>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</si>
  <si>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</si>
  <si>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</si>
  <si>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</si>
  <si>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</si>
  <si>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</si>
  <si>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</si>
  <si>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</si>
  <si>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</si>
  <si>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</si>
  <si>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</si>
  <si>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</si>
  <si>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</si>
  <si>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</si>
  <si>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</si>
  <si>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</si>
  <si>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</si>
  <si>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</si>
  <si>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</si>
  <si>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</si>
  <si>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</si>
  <si>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</si>
  <si>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</si>
  <si>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</si>
  <si>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</si>
  <si>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</si>
  <si>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</si>
  <si>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</si>
  <si>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</si>
  <si>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</si>
  <si>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</si>
  <si>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</si>
  <si>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</si>
  <si>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</si>
  <si>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</si>
  <si>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</si>
  <si>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</si>
  <si>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</si>
  <si>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</si>
  <si>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</si>
  <si>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</si>
  <si>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</si>
  <si>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</si>
  <si>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</si>
  <si>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</si>
  <si>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</si>
  <si>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</si>
  <si>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</si>
  <si>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</si>
  <si>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</si>
  <si>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</si>
  <si>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</si>
  <si>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</si>
  <si>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</si>
  <si>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</si>
  <si>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</si>
  <si>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</si>
  <si>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</si>
  <si>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</si>
  <si>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</si>
  <si>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</si>
  <si>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</si>
  <si>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</si>
  <si>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</si>
  <si>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</si>
  <si>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</si>
  <si>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</si>
  <si>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</si>
  <si>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</si>
  <si>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</si>
  <si>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</si>
  <si>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</si>
  <si>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</si>
  <si>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</si>
  <si>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</si>
  <si>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</si>
  <si>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</si>
  <si>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</si>
  <si>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</si>
  <si>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</si>
  <si>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</si>
  <si>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</si>
  <si>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</si>
  <si>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</si>
  <si>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</si>
  <si>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</si>
  <si>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</si>
  <si>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</si>
  <si>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</si>
  <si>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</si>
  <si>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</si>
  <si>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</si>
  <si>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</si>
  <si>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</si>
  <si>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</si>
  <si>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</si>
  <si>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</si>
  <si>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</si>
  <si>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</si>
  <si>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</si>
  <si>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</si>
  <si>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</si>
  <si>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</si>
  <si>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</si>
  <si>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</si>
  <si>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</si>
  <si>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</si>
  <si>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</si>
  <si>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</si>
  <si>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</si>
  <si>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</si>
  <si>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</si>
  <si>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</si>
  <si>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</si>
  <si>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</si>
  <si>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</si>
  <si>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</si>
  <si>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</si>
  <si>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</si>
  <si>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</si>
  <si>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</si>
  <si>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</si>
  <si>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</si>
  <si>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</si>
  <si>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</si>
  <si>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</si>
  <si>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</si>
  <si>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</si>
  <si>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</si>
  <si>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</si>
  <si>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</si>
  <si>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</si>
  <si>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</si>
  <si>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</si>
  <si>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</si>
  <si>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</si>
  <si>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</si>
  <si>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</si>
  <si>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</si>
  <si>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</si>
  <si>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</si>
  <si>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</si>
  <si>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</si>
  <si>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</si>
  <si>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</si>
  <si>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</si>
  <si>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</si>
  <si>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</si>
  <si>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</si>
  <si>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</si>
  <si>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</si>
  <si>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</si>
  <si>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</si>
  <si>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</si>
  <si>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</si>
  <si>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</si>
  <si>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</si>
  <si>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</si>
  <si>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</si>
  <si>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</si>
  <si>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</si>
  <si>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</si>
  <si>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</si>
  <si>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</si>
  <si>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</si>
  <si>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</si>
  <si>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</si>
  <si>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</si>
  <si>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</si>
  <si>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</si>
  <si>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</si>
  <si>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</si>
  <si>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</si>
  <si>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</si>
  <si>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</si>
  <si>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</si>
  <si>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</si>
  <si>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</si>
  <si>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</si>
  <si>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</si>
  <si>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</si>
  <si>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</si>
  <si>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</si>
  <si>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</si>
  <si>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</si>
  <si>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</si>
  <si>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</si>
  <si>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</si>
  <si>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</si>
  <si>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</si>
  <si>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</si>
  <si>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</si>
  <si>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</si>
  <si>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</si>
  <si>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</si>
  <si>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</si>
  <si>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</si>
  <si>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</si>
  <si>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</si>
  <si>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</si>
  <si>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</si>
  <si>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</si>
  <si>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</si>
  <si>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</si>
  <si>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</si>
  <si>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</si>
  <si>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</si>
  <si>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</si>
  <si>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</si>
  <si>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</si>
  <si>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</si>
  <si>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</si>
  <si>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</si>
  <si>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</si>
  <si>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</si>
  <si>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</si>
  <si>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</si>
  <si>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</si>
  <si>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</si>
  <si>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</si>
  <si>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</si>
  <si>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</si>
  <si>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</si>
  <si>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</si>
  <si>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</si>
  <si>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</si>
  <si>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</si>
  <si>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</si>
  <si>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</si>
  <si>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</si>
  <si>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</si>
  <si>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</si>
  <si>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</si>
  <si>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</si>
  <si>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</si>
  <si>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</si>
  <si>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</si>
  <si>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</si>
  <si>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</si>
  <si>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</si>
  <si>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</si>
  <si>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</si>
  <si>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</si>
  <si>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</si>
  <si>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</si>
  <si>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</si>
  <si>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</si>
  <si>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</si>
  <si>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</si>
  <si>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</si>
  <si>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</si>
  <si>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</si>
  <si>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</si>
  <si>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</si>
  <si>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</si>
  <si>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</si>
  <si>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</si>
  <si>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</si>
  <si>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</si>
  <si>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</si>
  <si>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</si>
  <si>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</si>
  <si>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</si>
  <si>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</si>
  <si>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</si>
  <si>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</si>
  <si>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</si>
  <si>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</si>
  <si>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</si>
  <si>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</si>
  <si>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</si>
  <si>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</si>
  <si>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</si>
  <si>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</si>
  <si>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</si>
  <si>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</si>
  <si>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</si>
  <si>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</si>
  <si>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</si>
  <si>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</si>
  <si>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</si>
  <si>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</si>
  <si>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</si>
  <si>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</si>
  <si>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</si>
  <si>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</si>
  <si>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</si>
  <si>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</si>
  <si>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</si>
  <si>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</si>
  <si>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</si>
  <si>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</si>
  <si>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</si>
  <si>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</si>
  <si>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</si>
  <si>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</si>
  <si>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</si>
  <si>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</si>
  <si>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</si>
  <si>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</si>
  <si>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</si>
  <si>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</si>
  <si>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</si>
  <si>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</si>
  <si>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</si>
  <si>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</si>
  <si>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</si>
  <si>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</si>
  <si>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</si>
  <si>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</si>
  <si>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</si>
  <si>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</si>
  <si>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</si>
  <si>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</si>
  <si>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</si>
  <si>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</si>
  <si>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</si>
  <si>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</si>
  <si>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</si>
  <si>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</si>
  <si>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</si>
  <si>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</si>
  <si>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</si>
  <si>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</si>
  <si>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</si>
  <si>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</si>
  <si>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</si>
  <si>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</si>
  <si>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</si>
  <si>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</si>
  <si>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</si>
  <si>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</si>
  <si>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</si>
  <si>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</si>
  <si>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</si>
  <si>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</si>
  <si>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</si>
  <si>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</si>
  <si>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</si>
  <si>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</si>
  <si>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</si>
  <si>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</si>
  <si>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</si>
  <si>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</si>
  <si>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</si>
  <si>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</si>
  <si>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</si>
  <si>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</si>
  <si>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</si>
  <si>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</si>
  <si>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</si>
  <si>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</si>
  <si>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</si>
  <si>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</si>
  <si>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</si>
  <si>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</si>
  <si>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</si>
  <si>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</si>
  <si>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</si>
  <si>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</si>
  <si>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</si>
  <si>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</si>
  <si>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</si>
  <si>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</si>
  <si>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</si>
  <si>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</si>
  <si>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</si>
  <si>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</si>
  <si>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</si>
  <si>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</si>
  <si>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</si>
  <si>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</si>
  <si>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</si>
  <si>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</si>
  <si>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</si>
  <si>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</si>
  <si>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</si>
  <si>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</si>
  <si>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</si>
  <si>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</si>
  <si>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</si>
  <si>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</si>
  <si>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</si>
  <si>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</si>
  <si>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</si>
  <si>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</si>
  <si>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</si>
  <si>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</si>
  <si>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</si>
  <si>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</si>
  <si>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</si>
  <si>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</si>
  <si>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</si>
  <si>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</si>
  <si>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</si>
  <si>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</si>
  <si>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</si>
  <si>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</si>
  <si>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</si>
  <si>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</si>
  <si>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</si>
  <si>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</si>
  <si>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</si>
  <si>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</si>
  <si>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</si>
  <si>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</si>
  <si>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</si>
  <si>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</si>
  <si>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</si>
  <si>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</si>
  <si>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</si>
  <si>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</si>
  <si>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</si>
  <si>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</si>
  <si>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</si>
  <si>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</si>
  <si>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</si>
  <si>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</si>
  <si>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</si>
  <si>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</si>
  <si>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</si>
  <si>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</si>
  <si>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</si>
  <si>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</si>
  <si>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</si>
  <si>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</si>
  <si>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</si>
  <si>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</si>
  <si>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</si>
  <si>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</si>
  <si>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</si>
  <si>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</si>
  <si>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</si>
  <si>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</si>
  <si>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</si>
  <si>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</si>
  <si>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</si>
  <si>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</si>
  <si>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</si>
  <si>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</si>
  <si>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</si>
  <si>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</si>
  <si>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</si>
  <si>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</si>
  <si>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</si>
  <si>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</si>
  <si>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</si>
  <si>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</si>
  <si>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</si>
  <si>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</si>
  <si>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</si>
  <si>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</si>
  <si>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</si>
  <si>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</si>
  <si>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</si>
  <si>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</si>
  <si>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</si>
  <si>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</si>
  <si>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</si>
  <si>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</si>
  <si>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</si>
  <si>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</si>
  <si>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</si>
  <si>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</si>
  <si>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</si>
  <si>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</si>
  <si>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</si>
  <si>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</si>
  <si>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</si>
  <si>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</si>
  <si>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</si>
  <si>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</si>
  <si>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</si>
  <si>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</si>
  <si>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</si>
  <si>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</si>
  <si>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</si>
  <si>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</si>
  <si>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</si>
  <si>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</si>
  <si>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</si>
  <si>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</si>
  <si>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</si>
  <si>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</si>
  <si>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</si>
  <si>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</si>
  <si>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</si>
  <si>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</si>
  <si>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</si>
  <si>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</si>
  <si>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</si>
  <si>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</si>
  <si>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</si>
  <si>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</si>
  <si>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</si>
  <si>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</si>
  <si>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</si>
  <si>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</si>
  <si>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</si>
  <si>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</si>
  <si>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</si>
  <si>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</si>
  <si>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</si>
  <si>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</si>
  <si>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</si>
  <si>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</si>
  <si>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</si>
  <si>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</si>
  <si>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</si>
  <si>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</si>
  <si>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</si>
  <si>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</si>
  <si>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</si>
  <si>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</si>
  <si>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</si>
  <si>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</si>
  <si>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</si>
  <si>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</si>
  <si>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</si>
  <si>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</si>
  <si>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</si>
  <si>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</si>
  <si>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</si>
  <si>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</si>
  <si>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</si>
  <si>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</si>
  <si>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</si>
  <si>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</si>
  <si>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</si>
  <si>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</si>
  <si>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</si>
  <si>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</si>
  <si>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</si>
  <si>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</si>
  <si>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</si>
  <si>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</si>
  <si>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</si>
  <si>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</si>
  <si>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</si>
  <si>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</si>
  <si>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</si>
  <si>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</si>
  <si>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</si>
  <si>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</si>
  <si>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</si>
  <si>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</si>
  <si>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</si>
  <si>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</si>
  <si>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</si>
  <si>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</si>
  <si>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</si>
  <si>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</si>
  <si>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</si>
  <si>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</si>
  <si>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</si>
  <si>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</si>
  <si>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</si>
  <si>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</si>
  <si>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</si>
  <si>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</si>
  <si>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</si>
  <si>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</si>
  <si>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</si>
  <si>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</si>
  <si>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</si>
  <si>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</si>
  <si>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</si>
  <si>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</si>
  <si>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</si>
  <si>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</si>
  <si>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</si>
  <si>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</si>
  <si>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</si>
  <si>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</si>
  <si>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</si>
  <si>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</si>
  <si>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</si>
  <si>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</si>
  <si>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</si>
  <si>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</si>
  <si>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</si>
  <si>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</si>
  <si>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</si>
  <si>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</si>
  <si>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</si>
  <si>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</si>
  <si>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</si>
  <si>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</si>
  <si>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</si>
  <si>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</si>
  <si>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</si>
  <si>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</si>
  <si>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</si>
  <si>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</si>
  <si>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</si>
  <si>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</si>
  <si>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</si>
  <si>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</si>
  <si>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</si>
  <si>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</si>
  <si>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</si>
  <si>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</si>
  <si>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</si>
  <si>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</si>
  <si>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</si>
  <si>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</si>
  <si>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</si>
  <si>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</si>
  <si>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</si>
  <si>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</si>
  <si>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</si>
  <si>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</si>
  <si>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</si>
  <si>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</si>
  <si>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</si>
  <si>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</si>
  <si>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</si>
  <si>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</si>
  <si>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</si>
  <si>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</si>
  <si>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</si>
  <si>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</si>
  <si>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</si>
  <si>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</si>
  <si>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</si>
  <si>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</si>
  <si>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</si>
  <si>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</si>
  <si>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</si>
  <si>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</si>
  <si>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</si>
  <si>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</si>
  <si>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</si>
  <si>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</si>
  <si>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</si>
  <si>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</si>
  <si>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</si>
  <si>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</si>
  <si>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</si>
  <si>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</si>
  <si>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</si>
  <si>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</si>
  <si>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</si>
  <si>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</si>
  <si>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</si>
  <si>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</si>
  <si>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</si>
  <si>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</si>
  <si>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</si>
  <si>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</si>
  <si>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</si>
  <si>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</si>
  <si>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</si>
  <si>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</si>
  <si>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</si>
  <si>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</si>
  <si>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</si>
  <si>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</si>
  <si>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</si>
  <si>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</si>
  <si>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</si>
  <si>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</si>
  <si>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</si>
  <si>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</si>
  <si>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</si>
  <si>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</si>
  <si>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</si>
  <si>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</si>
  <si>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</si>
  <si>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</si>
  <si>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</si>
  <si>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</si>
  <si>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</si>
  <si>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</si>
  <si>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</si>
  <si>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</si>
  <si>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</si>
  <si>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</si>
  <si>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</si>
  <si>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</si>
  <si>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</si>
  <si>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</si>
  <si>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</si>
  <si>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</si>
  <si>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</si>
  <si>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</si>
  <si>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</si>
  <si>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</si>
  <si>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</si>
  <si>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</si>
  <si>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</si>
  <si>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</si>
  <si>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</si>
  <si>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</si>
  <si>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</si>
  <si>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</si>
  <si>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</si>
  <si>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</si>
  <si>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</si>
  <si>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</si>
  <si>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</si>
  <si>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</si>
  <si>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</si>
  <si>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</si>
  <si>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</si>
  <si>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</si>
  <si>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</si>
  <si>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</si>
  <si>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</si>
  <si>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</si>
  <si>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</si>
  <si>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</si>
  <si>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</si>
  <si>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</si>
  <si>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</si>
  <si>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</si>
  <si>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</si>
  <si>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</si>
  <si>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</si>
  <si>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</si>
  <si>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</si>
  <si>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</si>
  <si>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</si>
  <si>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</si>
  <si>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</si>
  <si>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</si>
  <si>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</si>
  <si>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</si>
  <si>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</si>
  <si>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</si>
  <si>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</si>
  <si>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</si>
  <si>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</si>
  <si>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</si>
  <si>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</si>
  <si>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</si>
  <si>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</si>
  <si>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</si>
  <si>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</si>
  <si>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</si>
  <si>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</si>
  <si>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</si>
  <si>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</si>
  <si>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</si>
  <si>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</si>
  <si>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</si>
  <si>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</si>
  <si>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</si>
  <si>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</si>
  <si>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</si>
  <si>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</si>
  <si>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</si>
  <si>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</si>
  <si>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</si>
  <si>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</si>
  <si>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</si>
  <si>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</si>
  <si>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</si>
  <si>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</si>
  <si>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</si>
  <si>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</si>
  <si>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</si>
  <si>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</si>
  <si>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</si>
  <si>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</si>
  <si>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</si>
  <si>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</si>
  <si>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</si>
  <si>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</si>
  <si>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</si>
  <si>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</si>
  <si>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</si>
  <si>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</si>
  <si>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</si>
  <si>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</si>
  <si>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</si>
  <si>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</si>
  <si>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</si>
  <si>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</si>
  <si>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</si>
  <si>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</si>
  <si>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</si>
  <si>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</si>
  <si>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</si>
  <si>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</si>
  <si>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</si>
  <si>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</si>
  <si>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</si>
  <si>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</si>
  <si>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</si>
  <si>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</si>
  <si>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</si>
  <si>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</si>
  <si>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</si>
  <si>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</si>
  <si>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</si>
  <si>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</si>
  <si>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</si>
  <si>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</si>
  <si>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</si>
  <si>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</si>
  <si>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</si>
  <si>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</si>
  <si>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</si>
  <si>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</si>
  <si>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</si>
  <si>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</si>
  <si>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</si>
  <si>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</si>
  <si>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</si>
  <si>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</si>
  <si>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</si>
  <si>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</si>
  <si>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</si>
  <si>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</si>
  <si>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</si>
  <si>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</si>
  <si>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</si>
  <si>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</si>
  <si>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</si>
  <si>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</si>
  <si>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</si>
  <si>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</si>
  <si>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</si>
  <si>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</si>
  <si>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</si>
  <si>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</si>
  <si>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</si>
  <si>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</si>
  <si>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</si>
  <si>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</si>
  <si>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</si>
  <si>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</si>
  <si>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</si>
  <si>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</si>
  <si>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</si>
  <si>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</si>
  <si>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</si>
  <si>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</si>
  <si>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</si>
  <si>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</si>
  <si>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</si>
  <si>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</si>
  <si>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</si>
  <si>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</si>
  <si>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</si>
  <si>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</si>
  <si>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</si>
  <si>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</si>
  <si>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</si>
  <si>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</si>
  <si>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</si>
  <si>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</si>
  <si>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</si>
  <si>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</si>
  <si>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</si>
  <si>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</si>
  <si>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</si>
  <si>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</si>
  <si>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</si>
  <si>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</si>
  <si>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</si>
  <si>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</si>
  <si>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</si>
  <si>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</si>
  <si>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</si>
  <si>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</si>
  <si>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</si>
  <si>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</si>
  <si>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</si>
  <si>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</si>
  <si>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</si>
  <si>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</si>
  <si>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</si>
  <si>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</si>
  <si>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</si>
  <si>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</si>
  <si>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</si>
  <si>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</si>
  <si>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</si>
  <si>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</si>
  <si>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</si>
  <si>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</si>
  <si>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</si>
  <si>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</si>
  <si>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</si>
  <si>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</si>
  <si>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</si>
  <si>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</si>
  <si>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</si>
  <si>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</si>
  <si>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</si>
  <si>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</si>
  <si>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</si>
  <si>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</si>
  <si>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</si>
  <si>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</si>
  <si>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</si>
  <si>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</si>
  <si>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</si>
  <si>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</si>
  <si>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</si>
  <si>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</si>
  <si>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</si>
  <si>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</si>
  <si>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</si>
  <si>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</si>
  <si>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</si>
  <si>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</si>
  <si>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</si>
  <si>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</si>
  <si>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</si>
  <si>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</si>
  <si>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</si>
  <si>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</si>
  <si>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</si>
  <si>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</si>
  <si>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</si>
  <si>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</si>
  <si>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</si>
  <si>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</si>
  <si>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</si>
  <si>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</si>
  <si>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</si>
  <si>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</si>
  <si>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</si>
  <si>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</si>
  <si>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</si>
  <si>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</si>
  <si>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</si>
  <si>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</si>
  <si>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</si>
  <si>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</si>
  <si>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</si>
  <si>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</si>
  <si>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</si>
  <si>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</si>
  <si>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</si>
  <si>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</si>
  <si>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</si>
  <si>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</si>
  <si>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</si>
  <si>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</si>
  <si>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</si>
  <si>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</si>
  <si>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</si>
  <si>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</si>
  <si>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</si>
  <si>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</si>
  <si>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</si>
  <si>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</si>
  <si>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</si>
  <si>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</si>
  <si>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</si>
  <si>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</si>
  <si>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</si>
  <si>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</si>
  <si>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</si>
  <si>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</si>
  <si>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</si>
  <si>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</si>
  <si>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</si>
  <si>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</si>
  <si>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</si>
  <si>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</si>
  <si>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</si>
  <si>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</si>
  <si>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</si>
  <si>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</si>
  <si>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</si>
  <si>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</si>
  <si>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</si>
  <si>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</si>
  <si>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</si>
  <si>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</si>
  <si>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</si>
  <si>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</si>
  <si>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</si>
  <si>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</si>
  <si>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</si>
  <si>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</si>
  <si>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</si>
  <si>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</si>
  <si>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</si>
  <si>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</si>
  <si>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</si>
  <si>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</si>
  <si>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</si>
  <si>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</si>
  <si>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</si>
  <si>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</si>
  <si>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</si>
  <si>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</si>
  <si>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</si>
  <si>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</si>
  <si>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</si>
  <si>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</si>
  <si>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</si>
  <si>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</si>
  <si>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</si>
  <si>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</si>
  <si>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</si>
  <si>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</si>
  <si>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</si>
  <si>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</si>
  <si>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</si>
  <si>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</si>
  <si>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</si>
  <si>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</si>
  <si>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</si>
  <si>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</si>
  <si>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</si>
  <si>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</si>
  <si>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</si>
  <si>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</si>
  <si>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</si>
  <si>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</si>
  <si>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</si>
  <si>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</si>
  <si>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</si>
  <si>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</si>
  <si>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</si>
  <si>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</si>
  <si>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</si>
  <si>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</si>
  <si>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</si>
  <si>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</si>
  <si>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</si>
  <si>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</si>
  <si>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</si>
  <si>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</si>
  <si>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</si>
  <si>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</si>
  <si>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</si>
  <si>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</si>
  <si>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</si>
  <si>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</si>
  <si>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</si>
  <si>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</si>
  <si>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</si>
  <si>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</si>
  <si>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</si>
  <si>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</si>
  <si>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</si>
  <si>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</si>
  <si>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</si>
  <si>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</si>
  <si>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</si>
  <si>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</si>
  <si>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</si>
  <si>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</si>
  <si>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</si>
  <si>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</si>
  <si>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</si>
  <si>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</si>
  <si>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</si>
  <si>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</si>
  <si>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</si>
  <si>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</si>
  <si>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</si>
  <si>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</si>
  <si>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</si>
  <si>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</si>
  <si>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</si>
  <si>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</si>
  <si>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</si>
  <si>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</si>
  <si>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</si>
  <si>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</si>
  <si>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</si>
  <si>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</si>
  <si>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</si>
  <si>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</si>
  <si>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</si>
  <si>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</si>
  <si>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</si>
  <si>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</si>
  <si>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</si>
  <si>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</si>
  <si>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</si>
  <si>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</si>
  <si>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</si>
  <si>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</si>
  <si>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</si>
  <si>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</si>
  <si>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</si>
  <si>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</si>
  <si>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</si>
  <si>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</si>
  <si>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</si>
  <si>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</si>
  <si>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</si>
  <si>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</si>
  <si>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</si>
  <si>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</si>
  <si>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</si>
  <si>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</si>
  <si>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</si>
  <si>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</si>
  <si>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</si>
  <si>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</si>
  <si>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</si>
  <si>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</si>
  <si>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</si>
  <si>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</si>
  <si>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</si>
  <si>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</si>
  <si>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</si>
  <si>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</si>
  <si>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</si>
  <si>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</si>
  <si>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</si>
  <si>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</si>
  <si>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</si>
  <si>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</si>
  <si>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</si>
  <si>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</si>
  <si>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</si>
  <si>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</si>
  <si>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</si>
  <si>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</si>
  <si>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</si>
  <si>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</si>
  <si>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</si>
  <si>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</si>
  <si>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</si>
  <si>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</si>
  <si>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</si>
  <si>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</si>
  <si>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</si>
  <si>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</si>
  <si>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</si>
  <si>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</si>
  <si>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</si>
  <si>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</si>
  <si>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</si>
  <si>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</si>
  <si>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</si>
  <si>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</si>
  <si>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</si>
  <si>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</si>
  <si>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</si>
  <si>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</si>
  <si>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</si>
  <si>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</si>
  <si>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</si>
  <si>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</si>
  <si>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</si>
  <si>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</si>
  <si>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</si>
  <si>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</si>
  <si>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</si>
  <si>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</si>
  <si>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</si>
  <si>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</si>
  <si>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</si>
  <si>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</si>
  <si>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</si>
  <si>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</si>
  <si>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</si>
  <si>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</si>
  <si>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</si>
  <si>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</si>
  <si>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</si>
  <si>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</si>
  <si>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</si>
  <si>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</si>
  <si>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</si>
  <si>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</si>
  <si>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</si>
  <si>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</si>
  <si>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</si>
  <si>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</si>
  <si>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</si>
  <si>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</si>
  <si>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</si>
  <si>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</si>
  <si>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</si>
  <si>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</si>
  <si>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</si>
  <si>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</si>
  <si>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</si>
  <si>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</si>
  <si>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</si>
  <si>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</si>
  <si>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</si>
  <si>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</si>
  <si>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</si>
  <si>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</si>
  <si>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</si>
  <si>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</si>
  <si>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</si>
  <si>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</si>
  <si>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</si>
  <si>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</si>
  <si>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</si>
  <si>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</si>
  <si>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</si>
  <si>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</si>
  <si>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</si>
  <si>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</si>
  <si>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</si>
  <si>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</si>
  <si>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</si>
  <si>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</si>
  <si>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</si>
  <si>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</si>
  <si>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</si>
  <si>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</si>
  <si>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</si>
  <si>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</si>
  <si>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</si>
  <si>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</si>
  <si>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</si>
  <si>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</si>
  <si>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</si>
  <si>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</si>
  <si>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</si>
  <si>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</si>
  <si>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</si>
  <si>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</si>
  <si>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</si>
  <si>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</si>
  <si>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</si>
  <si>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</si>
  <si>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</si>
  <si>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</si>
  <si>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</si>
  <si>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</si>
  <si>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</si>
  <si>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</si>
  <si>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</si>
  <si>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</si>
  <si>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</si>
  <si>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</si>
  <si>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</si>
  <si>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</si>
  <si>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</si>
  <si>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</si>
  <si>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</si>
  <si>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</si>
  <si>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</si>
  <si>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</si>
  <si>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</si>
  <si>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</si>
  <si>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</si>
  <si>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</si>
  <si>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</si>
  <si>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</si>
  <si>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</si>
  <si>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</si>
  <si>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</si>
  <si>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</si>
  <si>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</si>
  <si>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</si>
  <si>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</si>
  <si>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</si>
  <si>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</si>
  <si>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</si>
  <si>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</si>
  <si>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</si>
  <si>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</si>
  <si>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</si>
  <si>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</si>
  <si>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</si>
  <si>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</si>
  <si>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</si>
  <si>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</si>
  <si>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</si>
  <si>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</si>
  <si>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</si>
  <si>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</si>
  <si>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</si>
  <si>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</si>
  <si>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</si>
  <si>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</si>
  <si>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</si>
  <si>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</si>
  <si>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</si>
  <si>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</si>
  <si>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</si>
  <si>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</si>
  <si>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</si>
  <si>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</si>
  <si>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</si>
  <si>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</si>
  <si>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</si>
  <si>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</si>
  <si>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</si>
  <si>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</si>
  <si>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</si>
  <si>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</si>
  <si>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</si>
  <si>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</si>
  <si>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</si>
  <si>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</si>
  <si>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</si>
  <si>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</si>
  <si>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</si>
  <si>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</si>
  <si>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</si>
  <si>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</si>
  <si>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</si>
  <si>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</si>
  <si>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</si>
  <si>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</si>
  <si>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</si>
  <si>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</si>
  <si>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</si>
  <si>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</si>
  <si>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</si>
  <si>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</si>
  <si>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</si>
  <si>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</si>
  <si>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</si>
  <si>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</si>
  <si>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</si>
  <si>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</si>
  <si>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</si>
  <si>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</si>
  <si>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</si>
  <si>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</si>
  <si>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</si>
  <si>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</si>
  <si>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</si>
  <si>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</si>
  <si>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</si>
  <si>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</si>
  <si>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</si>
  <si>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</si>
  <si>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</si>
  <si>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</si>
  <si>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</si>
  <si>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</si>
  <si>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</si>
  <si>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</si>
  <si>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</si>
  <si>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</si>
  <si>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</si>
  <si>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</si>
  <si>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</si>
  <si>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</si>
  <si>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</si>
  <si>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</si>
  <si>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</si>
  <si>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</si>
  <si>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</si>
  <si>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</si>
  <si>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</si>
  <si>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</si>
  <si>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</si>
  <si>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</si>
  <si>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</si>
  <si>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</si>
  <si>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</si>
  <si>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</si>
  <si>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</si>
  <si>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</si>
  <si>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</si>
  <si>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</si>
  <si>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</si>
  <si>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</si>
  <si>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</si>
  <si>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</si>
  <si>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</si>
  <si>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</si>
  <si>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</si>
  <si>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</si>
  <si>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</si>
  <si>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</si>
  <si>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</si>
  <si>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</si>
  <si>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</si>
  <si>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</si>
  <si>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</si>
  <si>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</si>
  <si>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</si>
  <si>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</si>
  <si>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</si>
  <si>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</si>
  <si>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</si>
  <si>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</si>
  <si>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</si>
  <si>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</si>
  <si>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</si>
  <si>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</si>
  <si>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</si>
  <si>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</si>
  <si>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</si>
  <si>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</si>
  <si>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</si>
  <si>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</si>
  <si>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</si>
  <si>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</si>
  <si>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</si>
  <si>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</si>
  <si>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</si>
  <si>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</si>
  <si>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</si>
  <si>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</si>
  <si>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</si>
  <si>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</si>
  <si>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</si>
  <si>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</si>
  <si>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</si>
  <si>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</si>
  <si>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</si>
  <si>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</si>
  <si>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</si>
  <si>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</si>
  <si>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</si>
  <si>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</si>
  <si>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</si>
  <si>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</si>
  <si>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</si>
  <si>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</si>
  <si>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</si>
  <si>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</si>
  <si>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</si>
  <si>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</si>
  <si>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</si>
  <si>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</si>
  <si>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</si>
  <si>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</si>
  <si>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</si>
  <si>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</si>
  <si>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</si>
  <si>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</si>
  <si>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</si>
  <si>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</si>
  <si>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</si>
  <si>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</si>
  <si>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</si>
  <si>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</si>
  <si>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</si>
  <si>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</si>
  <si>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</si>
  <si>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</si>
  <si>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</si>
  <si>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</si>
  <si>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</si>
  <si>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</si>
  <si>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</si>
  <si>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</si>
  <si>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</si>
  <si>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</si>
  <si>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</si>
  <si>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</si>
  <si>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</si>
  <si>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</si>
  <si>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</si>
  <si>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</si>
  <si>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</si>
  <si>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</si>
  <si>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</si>
  <si>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</si>
  <si>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</si>
  <si>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</si>
  <si>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</si>
  <si>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</si>
  <si>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</si>
  <si>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</si>
  <si>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</si>
  <si>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</si>
  <si>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</si>
  <si>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</si>
  <si>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</si>
  <si>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</si>
  <si>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</si>
  <si>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</si>
  <si>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</si>
  <si>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</si>
  <si>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</si>
  <si>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</si>
  <si>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</si>
  <si>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</si>
  <si>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</si>
  <si>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</si>
  <si>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</si>
  <si>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</si>
  <si>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</si>
  <si>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</si>
  <si>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</si>
  <si>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</si>
  <si>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</si>
  <si>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</si>
  <si>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</si>
  <si>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</si>
  <si>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</si>
  <si>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</si>
  <si>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</si>
  <si>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</si>
  <si>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</si>
  <si>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</si>
  <si>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</si>
  <si>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</si>
  <si>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</si>
  <si>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</si>
  <si>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</si>
  <si>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</si>
  <si>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</si>
  <si>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</si>
  <si>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</si>
  <si>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</si>
  <si>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</si>
  <si>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</si>
  <si>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</si>
  <si>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</si>
  <si>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</si>
  <si>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</si>
  <si>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</si>
  <si>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</si>
  <si>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</si>
  <si>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</si>
  <si>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</si>
  <si>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</si>
  <si>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</si>
  <si>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</si>
  <si>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</si>
  <si>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</si>
  <si>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</si>
  <si>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</si>
  <si>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</si>
  <si>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</si>
  <si>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</si>
  <si>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</si>
  <si>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</si>
  <si>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</si>
  <si>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</si>
  <si>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</si>
  <si>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</si>
  <si>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</si>
  <si>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</si>
  <si>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</si>
  <si>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</si>
  <si>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</si>
  <si>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</si>
  <si>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</si>
  <si>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</si>
  <si>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</si>
  <si>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</si>
  <si>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</si>
  <si>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</si>
  <si>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</si>
  <si>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</si>
  <si>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</si>
  <si>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</si>
  <si>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</si>
  <si>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</si>
  <si>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</si>
  <si>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</si>
  <si>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</si>
  <si>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</si>
  <si>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</si>
  <si>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</si>
  <si>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</si>
  <si>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</si>
  <si>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</si>
  <si>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</si>
  <si>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</si>
  <si>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</si>
  <si>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</si>
  <si>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</si>
  <si>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</si>
  <si>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</si>
  <si>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</si>
  <si>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</si>
  <si>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</si>
  <si>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</si>
  <si>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</si>
  <si>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</si>
  <si>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</si>
  <si>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</si>
  <si>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</si>
  <si>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</si>
  <si>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</si>
  <si>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</si>
  <si>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</si>
  <si>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</si>
  <si>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</si>
  <si>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</si>
  <si>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</si>
  <si>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</si>
  <si>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</si>
  <si>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</si>
  <si>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</si>
  <si>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</si>
  <si>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</si>
  <si>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</si>
  <si>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</si>
  <si>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</si>
  <si>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</si>
  <si>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</si>
  <si>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</si>
  <si>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</si>
  <si>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</si>
  <si>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</si>
  <si>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</si>
  <si>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</si>
  <si>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</si>
  <si>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</si>
  <si>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</si>
  <si>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</si>
  <si>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</si>
  <si>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</si>
  <si>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</si>
  <si>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</si>
  <si>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</si>
  <si>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</si>
  <si>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</si>
  <si>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</si>
  <si>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</si>
  <si>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</si>
  <si>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</si>
  <si>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</si>
  <si>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</si>
  <si>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</si>
  <si>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</si>
  <si>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</si>
  <si>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</si>
  <si>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</si>
  <si>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</si>
  <si>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</si>
  <si>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</si>
  <si>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</si>
  <si>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</si>
  <si>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</si>
  <si>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</si>
  <si>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</si>
  <si>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</si>
  <si>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</si>
  <si>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</si>
  <si>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</si>
  <si>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</si>
  <si>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</si>
  <si>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</si>
  <si>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</si>
  <si>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</si>
  <si>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</si>
  <si>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</si>
  <si>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</si>
  <si>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</si>
  <si>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</si>
  <si>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</si>
  <si>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</si>
  <si>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</si>
  <si>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</si>
  <si>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</si>
  <si>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</si>
  <si>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</si>
  <si>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</si>
  <si>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</si>
  <si>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</si>
  <si>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</si>
  <si>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</si>
  <si>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</si>
  <si>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</si>
  <si>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</si>
  <si>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</si>
  <si>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</si>
  <si>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</si>
  <si>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</si>
  <si>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</si>
  <si>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</si>
  <si>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</si>
  <si>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</si>
  <si>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</si>
  <si>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</si>
  <si>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</si>
  <si>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</si>
  <si>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</si>
  <si>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</si>
  <si>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</si>
  <si>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</si>
  <si>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</si>
  <si>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</si>
  <si>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</si>
  <si>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</si>
  <si>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</si>
  <si>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</si>
  <si>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</si>
  <si>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</si>
  <si>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</si>
  <si>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</si>
  <si>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</si>
  <si>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</si>
  <si>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</si>
  <si>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</si>
  <si>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</si>
  <si>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</si>
  <si>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</si>
  <si>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</si>
  <si>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</si>
  <si>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</si>
  <si>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</si>
  <si>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</si>
  <si>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</si>
  <si>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</si>
  <si>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</si>
  <si>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</si>
  <si>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</si>
  <si>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</si>
  <si>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</si>
  <si>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</si>
  <si>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</si>
  <si>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</si>
  <si>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</si>
  <si>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</si>
  <si>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</si>
  <si>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</si>
  <si>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</si>
  <si>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</si>
  <si>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</si>
  <si>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</si>
  <si>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</si>
  <si>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</si>
  <si>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</si>
  <si>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</si>
  <si>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</si>
  <si>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</si>
  <si>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</si>
  <si>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</si>
  <si>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</si>
  <si>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</si>
  <si>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</si>
  <si>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</si>
  <si>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</si>
  <si>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</si>
  <si>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</si>
  <si>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</si>
  <si>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</si>
  <si>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</si>
  <si>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</si>
  <si>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</si>
  <si>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</si>
  <si>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</si>
  <si>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</si>
  <si>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</si>
  <si>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</si>
  <si>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</si>
  <si>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</si>
  <si>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</si>
  <si>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</si>
  <si>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</si>
  <si>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</si>
  <si>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</si>
  <si>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</si>
  <si>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</si>
  <si>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</si>
  <si>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</si>
  <si>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</si>
  <si>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</si>
  <si>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</si>
  <si>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</si>
  <si>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</si>
  <si>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</si>
  <si>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</si>
  <si>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</si>
  <si>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</si>
  <si>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</si>
  <si>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</si>
  <si>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</si>
  <si>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</si>
  <si>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</si>
  <si>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</si>
  <si>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</si>
  <si>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</si>
  <si>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</si>
  <si>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</si>
  <si>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</si>
  <si>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</si>
  <si>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</si>
  <si>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</si>
  <si>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</si>
  <si>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</si>
  <si>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</si>
  <si>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</si>
  <si>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</si>
  <si>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</si>
  <si>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</si>
  <si>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</si>
  <si>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</si>
  <si>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</si>
  <si>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</si>
  <si>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</si>
  <si>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</si>
  <si>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</si>
  <si>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</si>
  <si>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</si>
  <si>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</si>
  <si>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</si>
  <si>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</si>
  <si>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</si>
  <si>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</si>
  <si>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</si>
  <si>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</si>
  <si>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</si>
  <si>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</si>
  <si>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</si>
  <si>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</si>
  <si>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</si>
  <si>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</si>
  <si>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</si>
  <si>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</si>
  <si>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</si>
  <si>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</si>
  <si>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</si>
  <si>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</si>
  <si>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</si>
  <si>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</si>
  <si>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</si>
  <si>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</si>
  <si>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</si>
  <si>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</si>
  <si>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</si>
  <si>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</si>
  <si>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</si>
  <si>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</si>
  <si>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</si>
  <si>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</si>
  <si>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</si>
  <si>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</si>
  <si>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</si>
  <si>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</si>
  <si>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</si>
  <si>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</si>
  <si>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</si>
  <si>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</si>
  <si>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</si>
  <si>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</si>
  <si>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</si>
  <si>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</si>
  <si>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</si>
  <si>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</si>
  <si>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</si>
  <si>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</si>
  <si>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</si>
  <si>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</si>
  <si>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</si>
  <si>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</si>
  <si>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</si>
  <si>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</si>
  <si>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</si>
  <si>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</si>
  <si>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</si>
  <si>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</si>
  <si>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</si>
  <si>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</si>
  <si>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</si>
  <si>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</si>
  <si>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</si>
  <si>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</si>
  <si>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</si>
  <si>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</si>
  <si>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</si>
  <si>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</si>
  <si>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</si>
  <si>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</si>
  <si>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</si>
  <si>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</si>
  <si>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</si>
  <si>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</si>
  <si>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</si>
  <si>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</si>
  <si>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</si>
  <si>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</si>
  <si>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</si>
  <si>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</si>
  <si>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</si>
  <si>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</si>
  <si>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</si>
  <si>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</si>
  <si>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</si>
  <si>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</si>
  <si>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</si>
  <si>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</si>
  <si>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</si>
  <si>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</si>
  <si>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</si>
  <si>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</si>
  <si>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</si>
  <si>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</si>
  <si>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</si>
  <si>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</si>
  <si>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</si>
  <si>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</si>
  <si>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</si>
  <si>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</si>
  <si>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</si>
  <si>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</si>
  <si>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</si>
  <si>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</si>
  <si>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</si>
  <si>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</si>
  <si>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</si>
  <si>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</si>
  <si>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</si>
  <si>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</si>
  <si>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</si>
  <si>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</si>
  <si>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</si>
  <si>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</si>
  <si>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</si>
  <si>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</si>
  <si>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</si>
  <si>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</si>
  <si>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</si>
  <si>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</si>
  <si>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</si>
  <si>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</si>
  <si>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</si>
  <si>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</si>
  <si>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</si>
  <si>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</si>
  <si>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</si>
  <si>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</si>
  <si>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</si>
  <si>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</si>
  <si>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</si>
  <si>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</si>
  <si>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</si>
  <si>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</si>
  <si>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</si>
  <si>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</si>
  <si>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</si>
  <si>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</si>
  <si>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</si>
  <si>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</si>
  <si>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</si>
  <si>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</si>
  <si>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</si>
  <si>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</si>
  <si>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</si>
  <si>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</si>
  <si>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</si>
  <si>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</si>
  <si>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</si>
  <si>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</si>
  <si>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</si>
  <si>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</si>
  <si>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</si>
  <si>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</si>
  <si>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</si>
  <si>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</si>
  <si>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</si>
  <si>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</si>
  <si>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</si>
  <si>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</si>
  <si>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</si>
  <si>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</si>
  <si>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</si>
  <si>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</si>
  <si>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</si>
  <si>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</si>
  <si>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</si>
  <si>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</si>
  <si>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</si>
  <si>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</si>
  <si>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</si>
  <si>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</si>
  <si>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</si>
  <si>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</si>
  <si>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</si>
  <si>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</si>
  <si>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</si>
  <si>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</si>
  <si>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</si>
  <si>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</si>
  <si>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</si>
  <si>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</si>
  <si>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</si>
  <si>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</si>
  <si>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</si>
  <si>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</si>
  <si>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</si>
  <si>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</si>
  <si>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</si>
  <si>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</si>
  <si>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</si>
  <si>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</si>
  <si>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</si>
  <si>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</si>
  <si>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</si>
  <si>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</si>
  <si>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</si>
  <si>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</si>
  <si>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</si>
  <si>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</si>
  <si>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</si>
  <si>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</si>
  <si>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</si>
  <si>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</si>
  <si>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</si>
  <si>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</si>
  <si>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</si>
  <si>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</si>
  <si>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</si>
  <si>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</si>
  <si>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</si>
  <si>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</si>
  <si>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</si>
  <si>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</si>
  <si>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</si>
  <si>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</si>
  <si>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</si>
  <si>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</si>
  <si>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</si>
  <si>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</si>
  <si>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</si>
  <si>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</si>
  <si>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</si>
  <si>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</si>
  <si>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</si>
  <si>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</si>
  <si>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</si>
  <si>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</si>
  <si>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</si>
  <si>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</si>
  <si>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</si>
  <si>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</si>
  <si>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</si>
  <si>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</si>
  <si>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</si>
  <si>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</si>
  <si>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</si>
  <si>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</si>
  <si>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</si>
  <si>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</si>
  <si>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</si>
  <si>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</si>
  <si>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</si>
  <si>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</si>
  <si>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</si>
  <si>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</si>
  <si>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</si>
  <si>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</si>
  <si>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</si>
  <si>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</si>
  <si>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</si>
  <si>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</si>
  <si>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</si>
  <si>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</si>
  <si>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</si>
  <si>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</si>
  <si>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</si>
  <si>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</si>
  <si>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</si>
  <si>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</si>
  <si>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</si>
  <si>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</si>
  <si>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</si>
  <si>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</si>
  <si>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</si>
  <si>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</si>
  <si>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</si>
  <si>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</si>
  <si>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</si>
  <si>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</si>
  <si>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</si>
  <si>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</si>
  <si>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</si>
  <si>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</si>
  <si>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</si>
  <si>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</si>
  <si>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</si>
  <si>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</si>
  <si>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</si>
  <si>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</si>
  <si>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</si>
  <si>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</si>
  <si>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</si>
  <si>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</si>
  <si>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</si>
  <si>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</si>
  <si>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</si>
  <si>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</si>
  <si>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</si>
  <si>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</si>
  <si>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</si>
  <si>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</si>
  <si>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</si>
  <si>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</si>
  <si>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</si>
  <si>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</si>
  <si>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</si>
  <si>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</si>
  <si>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</si>
  <si>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</si>
  <si>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</si>
  <si>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</si>
  <si>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</si>
  <si>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</si>
  <si>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</si>
  <si>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</si>
  <si>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</si>
  <si>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</si>
  <si>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</si>
  <si>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</si>
  <si>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</si>
  <si>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</si>
  <si>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</si>
  <si>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</si>
  <si>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</si>
  <si>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</si>
  <si>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</si>
  <si>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</si>
  <si>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</si>
  <si>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</si>
  <si>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</si>
  <si>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</si>
  <si>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</si>
  <si>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</si>
  <si>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</si>
  <si>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</si>
  <si>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</si>
  <si>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</si>
  <si>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</si>
  <si>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</si>
  <si>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</si>
  <si>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</si>
  <si>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</si>
  <si>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</si>
  <si>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</si>
  <si>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</si>
  <si>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</si>
  <si>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</si>
  <si>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</si>
  <si>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</si>
  <si>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</si>
  <si>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</si>
  <si>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</si>
  <si>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</si>
  <si>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</si>
  <si>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</si>
  <si>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</si>
  <si>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</si>
  <si>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</si>
  <si>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</si>
  <si>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</si>
  <si>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</si>
  <si>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</si>
  <si>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</si>
  <si>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</si>
  <si>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</si>
  <si>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</si>
  <si>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</si>
  <si>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</si>
  <si>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</si>
  <si>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</si>
  <si>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</si>
  <si>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</si>
  <si>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</si>
  <si>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</si>
  <si>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</si>
  <si>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</si>
  <si>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</si>
  <si>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</si>
  <si>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</si>
  <si>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</si>
  <si>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</si>
  <si>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</si>
  <si>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</si>
  <si>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</si>
  <si>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</si>
  <si>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</si>
  <si>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</si>
  <si>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</si>
  <si>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</si>
  <si>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</si>
  <si>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</si>
  <si>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</si>
  <si>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</si>
  <si>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</si>
  <si>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</si>
  <si>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</si>
  <si>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</si>
  <si>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</si>
  <si>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</si>
  <si>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</si>
  <si>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</si>
  <si>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</si>
  <si>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</si>
  <si>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</si>
  <si>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</si>
  <si>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</si>
  <si>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</si>
  <si>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</si>
  <si>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</si>
  <si>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</si>
  <si>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</si>
  <si>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</si>
  <si>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</si>
  <si>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</si>
  <si>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</si>
  <si>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</si>
  <si>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</si>
  <si>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</si>
  <si>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</si>
  <si>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</si>
  <si>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</si>
  <si>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</si>
  <si>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</si>
  <si>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</si>
  <si>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</si>
  <si>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</si>
  <si>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</si>
  <si>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</si>
  <si>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</si>
  <si>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</si>
  <si>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</si>
  <si>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</si>
  <si>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</si>
  <si>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</si>
  <si>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</si>
  <si>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</si>
  <si>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</si>
  <si>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</si>
  <si>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</si>
  <si>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</si>
  <si>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</si>
  <si>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</si>
  <si>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</si>
  <si>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</si>
  <si>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</si>
  <si>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</si>
  <si>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</si>
  <si>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</si>
  <si>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</si>
  <si>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</si>
  <si>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</si>
  <si>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</si>
  <si>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</si>
  <si>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</si>
  <si>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</si>
  <si>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</si>
  <si>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</si>
  <si>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</si>
  <si>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</si>
  <si>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</si>
  <si>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</si>
  <si>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</si>
  <si>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</si>
  <si>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</si>
  <si>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</si>
  <si>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</si>
  <si>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</si>
  <si>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</si>
  <si>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</si>
  <si>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</si>
  <si>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</si>
  <si>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</si>
  <si>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</si>
  <si>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</si>
  <si>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</si>
  <si>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</si>
  <si>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</si>
  <si>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</si>
  <si>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</si>
  <si>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</si>
  <si>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</si>
  <si>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</si>
  <si>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</si>
  <si>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</si>
  <si>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</si>
  <si>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</si>
  <si>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</si>
  <si>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</si>
  <si>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</si>
  <si>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</si>
  <si>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</si>
  <si>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</si>
  <si>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</si>
  <si>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</si>
  <si>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</si>
  <si>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</si>
  <si>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</si>
  <si>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</si>
  <si>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</si>
  <si>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</si>
  <si>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</si>
  <si>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</si>
  <si>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</si>
  <si>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</si>
  <si>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</si>
  <si>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</si>
  <si>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</si>
  <si>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</si>
  <si>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</si>
  <si>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</si>
  <si>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</si>
  <si>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</si>
  <si>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</si>
  <si>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</si>
  <si>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</si>
  <si>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</si>
  <si>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</si>
  <si>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</si>
  <si>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</si>
  <si>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</si>
  <si>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</si>
  <si>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</si>
  <si>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</si>
  <si>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</si>
  <si>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</si>
  <si>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</si>
  <si>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</si>
  <si>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</si>
  <si>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</si>
  <si>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</si>
  <si>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</si>
  <si>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</si>
  <si>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</si>
  <si>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</si>
  <si>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</si>
  <si>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</si>
  <si>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</si>
  <si>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</si>
  <si>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</si>
  <si>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</si>
  <si>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</si>
  <si>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</si>
  <si>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</si>
  <si>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</si>
  <si>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</si>
  <si>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</si>
  <si>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</si>
  <si>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</si>
  <si>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</si>
  <si>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</si>
  <si>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</si>
  <si>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</si>
  <si>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</si>
  <si>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</si>
  <si>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</si>
  <si>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</si>
  <si>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</si>
  <si>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</si>
  <si>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</si>
  <si>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</si>
  <si>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</si>
  <si>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</si>
  <si>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</si>
  <si>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</si>
  <si>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</si>
  <si>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</si>
  <si>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</si>
  <si>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</si>
  <si>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</si>
  <si>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</si>
  <si>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</si>
  <si>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</si>
  <si>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</si>
  <si>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</si>
  <si>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</si>
  <si>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</si>
  <si>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</si>
  <si>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</si>
  <si>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</si>
  <si>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</si>
  <si>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</si>
  <si>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</si>
  <si>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</si>
  <si>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</si>
  <si>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</si>
  <si>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</si>
  <si>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</si>
  <si>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</si>
  <si>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</si>
  <si>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</si>
  <si>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</si>
  <si>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</si>
  <si>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</si>
  <si>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</si>
  <si>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</si>
  <si>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</si>
  <si>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</si>
  <si>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</si>
  <si>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</si>
  <si>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</si>
  <si>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</si>
  <si>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</si>
  <si>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</si>
  <si>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</si>
  <si>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</si>
  <si>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</si>
  <si>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</si>
  <si>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</si>
  <si>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</si>
  <si>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</si>
  <si>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</si>
  <si>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</si>
  <si>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</si>
  <si>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</si>
  <si>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</si>
  <si>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</si>
  <si>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</si>
  <si>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</si>
  <si>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</si>
  <si>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</si>
  <si>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</si>
  <si>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</si>
  <si>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</si>
  <si>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</si>
  <si>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</si>
  <si>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</si>
  <si>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</si>
  <si>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</si>
  <si>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</si>
  <si>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</si>
  <si>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</si>
  <si>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</si>
  <si>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</si>
  <si>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</si>
  <si>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</si>
  <si>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</si>
  <si>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</si>
  <si>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</si>
  <si>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</si>
  <si>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</si>
  <si>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</si>
  <si>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</si>
  <si>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</si>
  <si>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</si>
  <si>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</si>
  <si>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</si>
  <si>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</si>
  <si>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</si>
  <si>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</si>
  <si>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</si>
  <si>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</si>
  <si>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</si>
  <si>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</si>
  <si>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</si>
  <si>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</si>
  <si>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</si>
  <si>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</si>
  <si>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</si>
  <si>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</si>
  <si>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</si>
  <si>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</si>
  <si>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</si>
  <si>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</si>
  <si>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</si>
  <si>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</si>
  <si>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</si>
  <si>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</si>
  <si>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</si>
  <si>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</si>
  <si>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</si>
  <si>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</si>
  <si>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</si>
  <si>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</si>
  <si>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</si>
  <si>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</si>
  <si>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</si>
  <si>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</si>
  <si>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</si>
  <si>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</si>
  <si>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</si>
  <si>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</si>
  <si>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</si>
  <si>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</si>
  <si>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</si>
  <si>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</si>
  <si>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</si>
  <si>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</si>
  <si>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</si>
  <si>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</si>
  <si>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</si>
  <si>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</si>
  <si>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</si>
  <si>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</si>
  <si>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</si>
  <si>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</si>
  <si>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</si>
  <si>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</si>
  <si>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</si>
  <si>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</si>
  <si>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</si>
  <si>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</si>
  <si>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</si>
  <si>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</si>
  <si>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</si>
  <si>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</si>
  <si>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</si>
  <si>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</si>
  <si>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</si>
  <si>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</si>
  <si>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</si>
  <si>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</si>
  <si>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</si>
  <si>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</si>
  <si>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</si>
  <si>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</si>
  <si>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</si>
  <si>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</si>
  <si>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</si>
  <si>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</si>
  <si>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</si>
  <si>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</si>
  <si>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</si>
  <si>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</si>
  <si>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</si>
  <si>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</si>
  <si>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</si>
  <si>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</si>
  <si>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</si>
  <si>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</si>
  <si>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</si>
  <si>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</si>
  <si>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</si>
  <si>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</si>
  <si>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</si>
  <si>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</si>
  <si>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</si>
  <si>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</si>
  <si>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</si>
  <si>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</si>
  <si>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</si>
  <si>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</si>
  <si>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</si>
  <si>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</si>
  <si>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</si>
  <si>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</si>
  <si>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</si>
  <si>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</si>
  <si>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</si>
  <si>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</si>
  <si>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</si>
  <si>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</si>
  <si>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</si>
  <si>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</si>
  <si>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</si>
  <si>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</si>
  <si>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</si>
  <si>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</si>
  <si>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</si>
  <si>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</si>
  <si>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</si>
  <si>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</si>
  <si>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</si>
  <si>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</si>
  <si>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</si>
  <si>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</si>
  <si>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</si>
  <si>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</si>
  <si>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</si>
  <si>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</si>
  <si>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</si>
  <si>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</si>
  <si>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</si>
  <si>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</si>
  <si>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</si>
  <si>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</si>
  <si>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</si>
  <si>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</si>
  <si>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</si>
  <si>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</si>
  <si>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</si>
  <si>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</si>
  <si>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</si>
  <si>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</si>
  <si>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</si>
  <si>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</si>
  <si>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</si>
  <si>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</si>
  <si>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</si>
  <si>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</si>
  <si>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</si>
  <si>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</si>
  <si>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</si>
  <si>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</si>
  <si>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</si>
  <si>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</si>
  <si>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</si>
  <si>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</si>
  <si>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</si>
  <si>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</si>
  <si>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</si>
  <si>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</si>
  <si>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</si>
  <si>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</si>
  <si>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</si>
  <si>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</si>
  <si>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</si>
  <si>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</si>
  <si>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</si>
  <si>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</si>
  <si>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</si>
  <si>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</si>
  <si>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</si>
  <si>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</si>
  <si>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</si>
  <si>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</si>
  <si>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</si>
  <si>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</si>
  <si>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</si>
  <si>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</si>
  <si>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</si>
  <si>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</si>
  <si>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</si>
  <si>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</si>
  <si>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</si>
  <si>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</si>
  <si>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</si>
  <si>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</si>
  <si>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</si>
  <si>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</si>
  <si>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</si>
  <si>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</si>
  <si>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</si>
  <si>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</si>
  <si>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</si>
  <si>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</si>
  <si>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</si>
  <si>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</si>
  <si>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</si>
  <si>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</si>
  <si>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</si>
  <si>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</si>
  <si>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</si>
  <si>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</si>
  <si>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</si>
  <si>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</si>
  <si>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</si>
  <si>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</si>
  <si>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</si>
  <si>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</si>
  <si>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</si>
  <si>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</si>
  <si>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</si>
  <si>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</si>
  <si>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</si>
  <si>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</si>
  <si>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</si>
  <si>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</si>
  <si>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</si>
  <si>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</si>
  <si>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</si>
  <si>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</si>
  <si>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</si>
  <si>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</si>
  <si>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</si>
  <si>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</si>
  <si>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</si>
  <si>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</si>
  <si>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</si>
  <si>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</si>
  <si>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</si>
  <si>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</si>
  <si>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</si>
  <si>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</si>
  <si>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</si>
  <si>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</si>
  <si>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</si>
  <si>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</si>
  <si>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</si>
  <si>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</si>
  <si>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</si>
  <si>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</si>
  <si>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</si>
  <si>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</si>
  <si>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</si>
  <si>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</si>
  <si>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</si>
  <si>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</si>
  <si>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</si>
  <si>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</si>
  <si>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</si>
  <si>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</si>
  <si>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</si>
  <si>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</si>
  <si>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</si>
  <si>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</si>
  <si>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</si>
  <si>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</si>
  <si>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</si>
  <si>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</si>
  <si>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</si>
  <si>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</si>
  <si>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</si>
  <si>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</si>
  <si>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</si>
  <si>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</si>
  <si>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</si>
  <si>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</si>
  <si>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</si>
  <si>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</si>
  <si>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</si>
  <si>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</si>
  <si>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</si>
  <si>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</si>
  <si>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</si>
  <si>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</si>
  <si>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</si>
  <si>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</si>
  <si>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</si>
  <si>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</si>
  <si>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</si>
  <si>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</si>
  <si>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</si>
  <si>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</si>
  <si>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</si>
  <si>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</si>
  <si>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</si>
  <si>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</si>
  <si>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</si>
  <si>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</si>
  <si>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</si>
  <si>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</si>
  <si>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</si>
  <si>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</si>
  <si>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</si>
  <si>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</si>
  <si>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</si>
  <si>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</si>
  <si>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</si>
  <si>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</si>
  <si>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</si>
  <si>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</si>
  <si>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</si>
  <si>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</si>
  <si>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</si>
  <si>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</si>
  <si>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</si>
  <si>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</si>
  <si>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</si>
  <si>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</si>
  <si>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</si>
  <si>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</si>
  <si>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</si>
  <si>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</si>
  <si>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</si>
  <si>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</si>
  <si>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</si>
  <si>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</si>
  <si>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</si>
  <si>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</si>
  <si>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</si>
  <si>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</si>
  <si>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</si>
  <si>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</si>
  <si>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</si>
  <si>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</si>
  <si>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</si>
  <si>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</si>
  <si>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</si>
  <si>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</si>
  <si>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</si>
  <si>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</si>
  <si>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</si>
  <si>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</si>
  <si>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</si>
  <si>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</si>
  <si>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</si>
  <si>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</si>
  <si>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</si>
  <si>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</si>
  <si>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</si>
  <si>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</si>
  <si>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</si>
  <si>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</si>
  <si>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</si>
  <si>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</si>
  <si>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</si>
  <si>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</si>
  <si>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</si>
  <si>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</si>
  <si>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</si>
  <si>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</si>
  <si>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</si>
  <si>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</si>
  <si>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</si>
  <si>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</si>
  <si>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</si>
  <si>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</si>
  <si>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</si>
  <si>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</si>
  <si>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</si>
  <si>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</si>
  <si>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</si>
  <si>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</si>
  <si>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</si>
  <si>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</si>
  <si>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</si>
  <si>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</si>
  <si>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</si>
  <si>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</si>
  <si>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</si>
  <si>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</si>
  <si>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</si>
  <si>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</si>
  <si>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</si>
  <si>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</si>
  <si>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</si>
  <si>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</si>
  <si>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</si>
  <si>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</si>
  <si>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</si>
  <si>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</si>
  <si>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</si>
  <si>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</si>
  <si>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</si>
  <si>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</si>
  <si>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</si>
  <si>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</si>
  <si>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</si>
  <si>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</si>
  <si>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</si>
  <si>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</si>
  <si>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</si>
  <si>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</si>
  <si>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</si>
  <si>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</si>
  <si>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</si>
  <si>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</si>
  <si>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</si>
  <si>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</si>
  <si>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</si>
  <si>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</si>
  <si>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</si>
  <si>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</si>
  <si>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</si>
  <si>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</si>
  <si>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</si>
  <si>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</si>
  <si>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</si>
  <si>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</si>
  <si>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</si>
  <si>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</si>
  <si>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</si>
  <si>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</si>
  <si>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</si>
  <si>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</si>
  <si>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</si>
  <si>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</si>
  <si>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</si>
  <si>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</si>
  <si>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</si>
  <si>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</si>
  <si>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</si>
  <si>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</si>
  <si>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</si>
  <si>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</si>
  <si>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</si>
  <si>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</si>
  <si>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</si>
  <si>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</si>
  <si>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</si>
  <si>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</si>
  <si>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</si>
  <si>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</si>
  <si>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</si>
  <si>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</si>
  <si>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</si>
  <si>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</si>
  <si>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</si>
  <si>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</si>
  <si>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</si>
  <si>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</si>
  <si>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</si>
  <si>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</si>
  <si>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</si>
  <si>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</si>
  <si>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</si>
  <si>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</si>
  <si>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</si>
  <si>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</si>
  <si>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</si>
  <si>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</si>
  <si>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</si>
  <si>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</si>
  <si>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</si>
  <si>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</si>
  <si>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</si>
  <si>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</si>
  <si>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</si>
  <si>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</si>
  <si>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</si>
  <si>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</si>
  <si>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</si>
  <si>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</si>
  <si>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</si>
  <si>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</si>
  <si>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</si>
  <si>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</si>
  <si>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</si>
  <si>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</si>
  <si>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</si>
  <si>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</si>
  <si>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</si>
  <si>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</si>
  <si>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</si>
  <si>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</si>
  <si>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</si>
  <si>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</si>
  <si>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</si>
  <si>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</si>
  <si>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</si>
  <si>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</si>
  <si>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</si>
  <si>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</si>
  <si>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</si>
  <si>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</si>
  <si>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</si>
  <si>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</si>
  <si>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</si>
  <si>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</si>
  <si>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</si>
  <si>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</si>
  <si>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</si>
  <si>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</si>
  <si>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</si>
  <si>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</si>
  <si>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</si>
  <si>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</si>
  <si>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</si>
  <si>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</si>
  <si>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</si>
  <si>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</si>
  <si>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</si>
  <si>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</si>
  <si>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</si>
  <si>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</si>
  <si>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</si>
  <si>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</si>
  <si>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</si>
  <si>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</si>
  <si>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</si>
  <si>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</si>
  <si>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</si>
  <si>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</si>
  <si>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</si>
  <si>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</si>
  <si>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</si>
  <si>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</si>
  <si>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</si>
  <si>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</si>
  <si>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</si>
  <si>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</si>
  <si>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</si>
  <si>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</si>
  <si>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</si>
  <si>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</si>
  <si>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</si>
  <si>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</si>
  <si>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</si>
  <si>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</si>
  <si>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</si>
  <si>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</si>
  <si>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</si>
  <si>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</si>
  <si>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</si>
  <si>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</si>
  <si>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</si>
  <si>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</si>
  <si>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</si>
  <si>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</si>
  <si>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</si>
  <si>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</si>
  <si>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</si>
  <si>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</si>
  <si>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</si>
  <si>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</si>
  <si>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</si>
  <si>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</si>
  <si>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</si>
  <si>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</si>
  <si>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</si>
  <si>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</si>
  <si>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</si>
  <si>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</si>
  <si>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</si>
  <si>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</si>
  <si>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</si>
  <si>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</si>
  <si>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</si>
  <si>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</si>
  <si>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</si>
  <si>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</si>
  <si>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</si>
  <si>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</si>
  <si>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</si>
  <si>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</si>
  <si>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</si>
  <si>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</si>
  <si>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</si>
  <si>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</si>
  <si>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</si>
  <si>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</si>
  <si>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</si>
  <si>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</si>
  <si>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</si>
  <si>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</si>
  <si>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</si>
  <si>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</si>
  <si>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</si>
  <si>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</si>
  <si>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</si>
  <si>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</si>
  <si>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</si>
  <si>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</si>
  <si>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</si>
  <si>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</si>
  <si>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</si>
  <si>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</si>
  <si>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</si>
  <si>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</si>
  <si>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</si>
  <si>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</si>
  <si>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</si>
  <si>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</si>
  <si>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</si>
  <si>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</si>
  <si>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</si>
  <si>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</si>
  <si>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</si>
  <si>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</si>
  <si>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</si>
  <si>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</si>
  <si>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</si>
  <si>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</si>
  <si>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</si>
  <si>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</si>
  <si>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</si>
  <si>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</si>
  <si>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</si>
  <si>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</si>
  <si>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</si>
  <si>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</si>
  <si>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</si>
  <si>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</si>
  <si>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</si>
  <si>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</si>
  <si>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</si>
  <si>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</si>
  <si>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</si>
  <si>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</si>
  <si>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</si>
  <si>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</si>
  <si>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</si>
  <si>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</si>
  <si>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</si>
  <si>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</si>
  <si>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</si>
  <si>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</si>
  <si>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</si>
  <si>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</si>
  <si>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</si>
  <si>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</si>
  <si>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</si>
  <si>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</si>
  <si>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</si>
  <si>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</si>
  <si>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</si>
  <si>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</si>
  <si>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</si>
  <si>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</si>
  <si>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</si>
  <si>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</si>
  <si>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</si>
  <si>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</si>
  <si>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</si>
  <si>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</si>
  <si>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</si>
  <si>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</si>
  <si>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</si>
  <si>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</si>
  <si>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</si>
  <si>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</si>
  <si>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</si>
  <si>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</si>
  <si>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</si>
  <si>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</si>
  <si>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</si>
  <si>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</si>
  <si>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</si>
  <si>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</si>
  <si>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</si>
  <si>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</si>
  <si>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</si>
  <si>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</si>
  <si>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</si>
  <si>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</si>
  <si>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</si>
  <si>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</si>
  <si>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</si>
  <si>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</si>
  <si>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</si>
  <si>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</si>
  <si>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</si>
  <si>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</si>
  <si>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</si>
  <si>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</si>
  <si>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</si>
  <si>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</si>
  <si>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</si>
  <si>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</si>
  <si>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</si>
  <si>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</si>
  <si>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</si>
  <si>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</si>
  <si>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</si>
  <si>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</si>
  <si>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</si>
  <si>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</si>
  <si>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</si>
  <si>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</si>
  <si>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</si>
  <si>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</si>
  <si>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</si>
  <si>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</si>
  <si>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</si>
  <si>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</si>
  <si>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</si>
  <si>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</si>
  <si>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</si>
  <si>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</si>
  <si>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</si>
  <si>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</si>
  <si>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</si>
  <si>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</si>
  <si>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</si>
  <si>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</si>
  <si>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</si>
  <si>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</si>
  <si>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</si>
  <si>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</si>
  <si>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</si>
  <si>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</si>
  <si>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</si>
  <si>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</si>
  <si>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</si>
  <si>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</si>
  <si>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</si>
  <si>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</si>
  <si>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</si>
  <si>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</si>
  <si>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</si>
  <si>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</si>
  <si>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</si>
  <si>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</si>
  <si>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</si>
  <si>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</si>
  <si>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</si>
  <si>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</si>
  <si>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</si>
  <si>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</si>
  <si>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</si>
  <si>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</si>
  <si>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</si>
  <si>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</si>
  <si>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</si>
  <si>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</si>
  <si>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</si>
  <si>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</si>
  <si>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</si>
  <si>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</si>
  <si>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</si>
  <si>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</si>
  <si>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</si>
  <si>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</si>
  <si>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</si>
  <si>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</si>
  <si>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</si>
  <si>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</si>
  <si>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</si>
  <si>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</si>
  <si>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</si>
  <si>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</si>
  <si>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</si>
  <si>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</si>
  <si>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</si>
  <si>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</si>
  <si>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</si>
  <si>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</si>
  <si>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</si>
  <si>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</si>
  <si>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</si>
  <si>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</si>
  <si>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</si>
  <si>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</si>
  <si>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</si>
  <si>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</si>
  <si>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</si>
  <si>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</si>
  <si>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</si>
  <si>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</si>
  <si>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</si>
  <si>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</si>
  <si>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</si>
  <si>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</si>
  <si>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</si>
  <si>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</si>
  <si>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</si>
  <si>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</si>
  <si>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</si>
  <si>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</si>
  <si>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</si>
  <si>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</si>
  <si>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</si>
  <si>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</si>
  <si>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</si>
  <si>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</si>
  <si>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</si>
  <si>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</si>
  <si>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</si>
  <si>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</si>
  <si>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</si>
  <si>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</si>
  <si>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</si>
  <si>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</si>
  <si>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</si>
  <si>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</si>
  <si>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</si>
  <si>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</si>
  <si>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</si>
  <si>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</si>
  <si>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</si>
  <si>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</si>
  <si>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</si>
  <si>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</si>
  <si>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</si>
  <si>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</si>
  <si>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</si>
  <si>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</si>
  <si>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</si>
  <si>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</si>
  <si>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</si>
  <si>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</si>
  <si>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</si>
  <si>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</si>
  <si>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</si>
  <si>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</si>
  <si>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</si>
  <si>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</si>
  <si>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</si>
  <si>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</si>
  <si>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</si>
  <si>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</si>
  <si>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</si>
  <si>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</si>
  <si>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</si>
  <si>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</si>
  <si>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</si>
  <si>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</si>
  <si>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</si>
  <si>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</si>
  <si>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</si>
  <si>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</si>
  <si>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</si>
  <si>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</si>
  <si>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</si>
  <si>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</si>
  <si>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</si>
  <si>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</si>
  <si>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</si>
  <si>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</si>
  <si>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</si>
  <si>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</si>
  <si>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</si>
  <si>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</si>
  <si>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</si>
  <si>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</si>
  <si>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</si>
  <si>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</si>
  <si>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</si>
  <si>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</si>
  <si>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</si>
  <si>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</si>
  <si>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</si>
  <si>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</si>
  <si>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</si>
  <si>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</si>
  <si>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</si>
  <si>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</si>
  <si>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</si>
  <si>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</si>
  <si>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</si>
  <si>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</si>
  <si>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</si>
  <si>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</si>
  <si>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</si>
  <si>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</si>
  <si>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</si>
  <si>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</si>
  <si>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</si>
  <si>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</si>
  <si>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</si>
  <si>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</si>
  <si>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</si>
  <si>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</si>
  <si>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</si>
  <si>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</si>
  <si>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</si>
  <si>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</si>
  <si>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</si>
  <si>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</si>
  <si>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</si>
  <si>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</si>
  <si>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</si>
  <si>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</si>
  <si>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</si>
  <si>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</si>
  <si>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</si>
  <si>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</si>
  <si>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</si>
  <si>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</si>
  <si>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</si>
  <si>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</si>
  <si>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</si>
  <si>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</si>
  <si>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</si>
  <si>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</si>
  <si>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</si>
  <si>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</si>
  <si>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</si>
  <si>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</si>
  <si>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</si>
  <si>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</si>
  <si>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</si>
  <si>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</si>
  <si>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</si>
  <si>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</si>
  <si>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</si>
  <si>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</si>
  <si>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</si>
  <si>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</si>
  <si>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</si>
  <si>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</si>
  <si>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</si>
  <si>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</si>
  <si>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</si>
  <si>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</si>
  <si>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</si>
  <si>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</si>
  <si>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</si>
  <si>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</si>
  <si>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</si>
  <si>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</si>
  <si>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</si>
  <si>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</si>
  <si>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</si>
  <si>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</si>
  <si>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</si>
  <si>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</si>
  <si>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</si>
  <si>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</si>
  <si>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</si>
  <si>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</si>
  <si>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</si>
  <si>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</si>
  <si>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</si>
  <si>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</si>
  <si>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</si>
  <si>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</si>
  <si>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</si>
  <si>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</si>
  <si>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</si>
  <si>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</si>
  <si>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</si>
  <si>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</si>
  <si>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</si>
  <si>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</si>
  <si>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</si>
  <si>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</si>
  <si>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</si>
  <si>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</si>
  <si>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</si>
  <si>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</si>
  <si>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</si>
  <si>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</si>
  <si>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</si>
  <si>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</si>
  <si>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</si>
  <si>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</si>
  <si>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</si>
  <si>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</si>
  <si>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</si>
  <si>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</si>
  <si>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</si>
  <si>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</si>
  <si>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</si>
  <si>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</si>
  <si>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</si>
  <si>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</si>
  <si>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</si>
  <si>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</si>
  <si>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</si>
  <si>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</si>
  <si>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</si>
  <si>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</si>
  <si>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</si>
  <si>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</si>
  <si>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</si>
  <si>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</si>
  <si>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</si>
  <si>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</si>
  <si>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</si>
  <si>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</si>
  <si>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</si>
  <si>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</si>
  <si>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</si>
  <si>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</si>
  <si>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</si>
  <si>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</si>
  <si>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</si>
  <si>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</si>
  <si>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</si>
  <si>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</si>
  <si>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</si>
  <si>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</si>
  <si>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</si>
  <si>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</si>
  <si>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</si>
  <si>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</si>
  <si>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</si>
  <si>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</si>
  <si>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</si>
  <si>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</si>
  <si>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</si>
  <si>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</si>
  <si>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</si>
  <si>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</si>
  <si>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</si>
  <si>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</si>
  <si>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</si>
  <si>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</si>
  <si>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</si>
  <si>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</si>
  <si>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</si>
  <si>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</si>
  <si>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</si>
  <si>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</si>
  <si>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</si>
  <si>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</si>
  <si>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</si>
  <si>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</si>
  <si>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</si>
  <si>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</si>
  <si>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</si>
  <si>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</si>
  <si>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</si>
  <si>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</si>
  <si>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</si>
  <si>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</si>
  <si>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</si>
  <si>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</si>
  <si>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</si>
  <si>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</si>
  <si>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</si>
  <si>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</si>
  <si>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</si>
  <si>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</si>
  <si>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</si>
  <si>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</si>
  <si>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</si>
  <si>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</si>
  <si>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</si>
  <si>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</si>
  <si>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</si>
  <si>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</si>
  <si>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</si>
  <si>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</si>
  <si>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</si>
  <si>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</si>
  <si>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</si>
  <si>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</si>
  <si>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</si>
  <si>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</si>
  <si>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</si>
  <si>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</si>
  <si>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</si>
  <si>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</si>
  <si>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</si>
  <si>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</si>
  <si>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</si>
  <si>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</si>
  <si>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</si>
  <si>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</si>
  <si>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</si>
  <si>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</si>
  <si>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</si>
  <si>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</si>
  <si>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</si>
  <si>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</si>
  <si>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</si>
  <si>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</si>
  <si>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</si>
  <si>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</si>
  <si>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</si>
  <si>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</si>
  <si>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</si>
  <si>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</si>
  <si>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</si>
  <si>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</si>
  <si>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</si>
  <si>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</si>
  <si>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</si>
  <si>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</si>
  <si>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</si>
  <si>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</si>
  <si>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</si>
  <si>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</si>
  <si>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</si>
  <si>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</si>
  <si>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</si>
  <si>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</si>
  <si>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</si>
  <si>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</si>
  <si>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</si>
  <si>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</si>
  <si>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</si>
  <si>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</si>
  <si>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</si>
  <si>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</si>
  <si>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</si>
  <si>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</si>
  <si>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</si>
  <si>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</si>
  <si>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</si>
  <si>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</si>
  <si>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</si>
  <si>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</si>
  <si>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</si>
  <si>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</si>
  <si>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</si>
  <si>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</si>
  <si>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</si>
  <si>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</si>
  <si>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</si>
  <si>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</si>
  <si>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</si>
  <si>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</si>
  <si>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</si>
  <si>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</si>
  <si>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</si>
  <si>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</si>
  <si>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</si>
  <si>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</si>
  <si>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</si>
  <si>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</si>
  <si>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</si>
  <si>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</si>
  <si>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</si>
  <si>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</si>
  <si>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</si>
  <si>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</si>
  <si>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</si>
  <si>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</si>
  <si>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</si>
  <si>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</si>
  <si>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</si>
  <si>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</si>
  <si>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</si>
  <si>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</si>
  <si>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</si>
  <si>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</si>
  <si>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</si>
  <si>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</si>
  <si>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</si>
  <si>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</si>
  <si>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</si>
  <si>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</si>
  <si>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</si>
  <si>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</si>
  <si>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</si>
  <si>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</si>
  <si>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</si>
  <si>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</si>
  <si>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</si>
  <si>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</si>
  <si>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</si>
  <si>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</si>
  <si>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</si>
  <si>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</si>
  <si>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</si>
  <si>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</si>
  <si>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</si>
  <si>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</si>
  <si>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</si>
  <si>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</si>
  <si>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</si>
  <si>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</si>
  <si>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</si>
  <si>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</si>
  <si>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</si>
  <si>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</si>
  <si>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</si>
  <si>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</si>
  <si>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</si>
  <si>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</si>
  <si>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</si>
  <si>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</si>
  <si>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</si>
  <si>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</si>
  <si>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</si>
  <si>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</si>
  <si>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</si>
  <si>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</si>
  <si>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</si>
  <si>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</si>
  <si>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</si>
  <si>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</si>
  <si>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</si>
  <si>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</si>
  <si>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</si>
  <si>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</si>
  <si>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</si>
  <si>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</si>
  <si>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</si>
  <si>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</si>
  <si>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</si>
  <si>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</si>
  <si>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</si>
  <si>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</si>
  <si>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</si>
  <si>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</si>
  <si>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</si>
  <si>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</si>
  <si>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</si>
  <si>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</si>
  <si>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</si>
  <si>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</si>
  <si>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</si>
  <si>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</si>
  <si>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</si>
  <si>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</si>
  <si>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</si>
  <si>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</si>
  <si>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</si>
  <si>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</si>
  <si>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</si>
  <si>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</si>
  <si>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</si>
  <si>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</si>
  <si>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</si>
  <si>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</si>
  <si>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</si>
  <si>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</si>
  <si>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</si>
  <si>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</si>
  <si>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</si>
  <si>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</si>
  <si>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</si>
  <si>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</si>
  <si>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</si>
  <si>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</si>
  <si>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</si>
  <si>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</si>
  <si>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</si>
  <si>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</si>
  <si>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</si>
  <si>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</si>
  <si>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</si>
  <si>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</si>
  <si>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</si>
  <si>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</si>
  <si>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</si>
  <si>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</si>
  <si>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</si>
  <si>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</si>
  <si>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</si>
  <si>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</si>
  <si>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</si>
  <si>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</si>
  <si>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</si>
  <si>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</si>
  <si>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</si>
  <si>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</si>
  <si>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</si>
  <si>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</si>
  <si>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</si>
  <si>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</si>
  <si>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</si>
  <si>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</si>
  <si>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</si>
  <si>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</si>
  <si>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</si>
  <si>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</si>
  <si>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</si>
  <si>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</si>
  <si>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</si>
  <si>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</si>
  <si>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</si>
  <si>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</si>
  <si>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</si>
  <si>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</si>
  <si>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</si>
  <si>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</si>
  <si>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</si>
  <si>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</si>
  <si>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</si>
  <si>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</si>
  <si>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</si>
  <si>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</si>
  <si>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</si>
  <si>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</si>
  <si>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</si>
  <si>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</si>
  <si>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</si>
  <si>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</si>
  <si>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</si>
  <si>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</si>
  <si>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</si>
  <si>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</si>
  <si>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</si>
  <si>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</si>
  <si>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</si>
  <si>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</si>
  <si>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</si>
  <si>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</si>
  <si>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</si>
  <si>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</si>
  <si>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</si>
  <si>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</si>
  <si>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</si>
  <si>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</si>
  <si>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</si>
  <si>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</si>
  <si>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</si>
  <si>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</si>
  <si>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</si>
  <si>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</si>
  <si>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</si>
  <si>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</si>
  <si>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</si>
  <si>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</si>
  <si>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</si>
  <si>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</si>
  <si>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</si>
  <si>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</si>
  <si>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</si>
  <si>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</si>
  <si>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</si>
  <si>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</si>
  <si>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</si>
  <si>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</si>
  <si>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</si>
  <si>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</si>
  <si>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</si>
  <si>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</si>
  <si>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</si>
  <si>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</si>
  <si>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</si>
  <si>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</si>
  <si>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</si>
  <si>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</si>
  <si>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</si>
  <si>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</si>
  <si>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</si>
  <si>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</si>
  <si>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</si>
  <si>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</si>
  <si>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</si>
  <si>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</si>
  <si>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</si>
  <si>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</si>
  <si>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</si>
  <si>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</si>
  <si>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</si>
  <si>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</si>
  <si>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</si>
  <si>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</si>
  <si>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</si>
  <si>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</si>
  <si>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</si>
  <si>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</si>
  <si>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</si>
  <si>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</si>
  <si>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</si>
  <si>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</si>
  <si>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</si>
  <si>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</si>
  <si>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</si>
  <si>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</si>
  <si>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</si>
  <si>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</si>
  <si>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</si>
  <si>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</si>
  <si>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</si>
  <si>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</si>
  <si>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</si>
  <si>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</si>
  <si>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</si>
  <si>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</si>
  <si>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</si>
  <si>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</si>
  <si>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</si>
  <si>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</si>
  <si>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</si>
  <si>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</si>
  <si>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</si>
  <si>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</si>
  <si>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</si>
  <si>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</si>
  <si>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</si>
  <si>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</si>
  <si>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</si>
  <si>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</si>
  <si>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</si>
  <si>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</si>
  <si>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</si>
  <si>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</si>
  <si>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</si>
  <si>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</si>
  <si>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</si>
  <si>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</si>
  <si>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</si>
  <si>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</si>
  <si>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</si>
  <si>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</si>
  <si>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</si>
  <si>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</si>
  <si>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</si>
  <si>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</si>
  <si>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</si>
  <si>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</si>
  <si>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</si>
  <si>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</si>
  <si>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</si>
  <si>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</si>
  <si>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</si>
  <si>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</si>
  <si>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</si>
  <si>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</si>
  <si>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</si>
  <si>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</si>
  <si>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</si>
  <si>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</si>
  <si>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</si>
  <si>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</si>
  <si>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</si>
  <si>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</si>
  <si>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</si>
  <si>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</si>
  <si>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</si>
  <si>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</si>
  <si>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</si>
  <si>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</si>
  <si>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</si>
  <si>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</si>
  <si>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</si>
  <si>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</si>
  <si>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</si>
  <si>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</si>
  <si>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</si>
  <si>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</si>
  <si>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</si>
  <si>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</si>
  <si>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</si>
  <si>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</si>
  <si>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</si>
  <si>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</si>
  <si>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</si>
  <si>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</si>
  <si>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</si>
  <si>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</si>
  <si>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</si>
  <si>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</si>
  <si>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</si>
  <si>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</si>
  <si>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</si>
  <si>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</si>
  <si>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</si>
  <si>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</si>
  <si>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</si>
  <si>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</si>
  <si>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</si>
  <si>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</si>
  <si>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</si>
  <si>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</si>
  <si>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</si>
  <si>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</si>
  <si>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</si>
  <si>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</si>
  <si>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</si>
  <si>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</si>
  <si>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</si>
  <si>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</si>
  <si>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</si>
  <si>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</si>
  <si>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</si>
  <si>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</si>
  <si>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</si>
  <si>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</si>
  <si>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</si>
  <si>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</si>
  <si>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</si>
  <si>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</si>
  <si>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</si>
  <si>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</si>
  <si>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</si>
  <si>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</si>
  <si>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</si>
  <si>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</si>
  <si>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</si>
  <si>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</si>
  <si>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</si>
  <si>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</si>
  <si>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</si>
  <si>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</si>
  <si>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</si>
  <si>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</si>
  <si>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</si>
  <si>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</si>
  <si>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</si>
  <si>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</si>
  <si>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</si>
  <si>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</si>
  <si>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</si>
  <si>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</si>
  <si>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</si>
  <si>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</si>
  <si>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</si>
  <si>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</si>
  <si>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</si>
  <si>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</si>
  <si>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</si>
  <si>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</si>
  <si>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</si>
  <si>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</si>
  <si>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</si>
  <si>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</si>
  <si>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</si>
  <si>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</si>
  <si>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</si>
  <si>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</si>
  <si>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</si>
  <si>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</si>
  <si>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</si>
  <si>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</si>
  <si>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</si>
  <si>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</si>
  <si>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</si>
  <si>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</si>
  <si>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</si>
  <si>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</si>
  <si>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</si>
  <si>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</si>
  <si>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</si>
  <si>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</si>
  <si>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</si>
  <si>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</si>
  <si>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</si>
  <si>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</si>
  <si>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</si>
  <si>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</si>
  <si>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</si>
  <si>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</si>
  <si>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</si>
  <si>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</si>
  <si>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</si>
  <si>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</si>
  <si>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</si>
  <si>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</si>
  <si>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</si>
  <si>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</si>
  <si>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</si>
  <si>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</si>
  <si>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</si>
  <si>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</si>
  <si>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</si>
  <si>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</si>
  <si>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</si>
  <si>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</si>
  <si>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</si>
  <si>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</si>
  <si>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</si>
  <si>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</si>
  <si>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</si>
  <si>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</si>
  <si>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</si>
  <si>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</si>
  <si>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</si>
  <si>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</si>
  <si>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</si>
  <si>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</si>
  <si>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</si>
  <si>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</si>
  <si>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</si>
  <si>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</si>
  <si>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</si>
  <si>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</si>
  <si>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</si>
  <si>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</si>
  <si>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</si>
  <si>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</si>
  <si>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</si>
  <si>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</si>
  <si>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</si>
  <si>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</si>
  <si>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</si>
  <si>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</si>
  <si>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</si>
  <si>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</si>
  <si>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</si>
  <si>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</si>
  <si>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</si>
  <si>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</si>
  <si>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</si>
  <si>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</si>
  <si>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</si>
  <si>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</si>
  <si>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</si>
  <si>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</si>
  <si>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</si>
  <si>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</si>
  <si>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</si>
  <si>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</si>
  <si>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</si>
  <si>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</si>
  <si>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</si>
  <si>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</si>
  <si>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</si>
  <si>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</si>
  <si>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</si>
  <si>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</si>
  <si>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</si>
  <si>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</si>
  <si>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</si>
  <si>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</si>
  <si>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</si>
  <si>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</si>
  <si>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</si>
  <si>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</si>
  <si>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</si>
  <si>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</si>
  <si>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</si>
  <si>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</si>
  <si>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</si>
  <si>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</si>
  <si>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</si>
  <si>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</si>
  <si>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</si>
  <si>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</si>
  <si>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</si>
  <si>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</si>
  <si>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</si>
  <si>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</si>
  <si>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</si>
  <si>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</si>
  <si>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</si>
  <si>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</si>
  <si>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</si>
  <si>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</si>
  <si>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</si>
  <si>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</si>
  <si>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</si>
  <si>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</si>
  <si>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</si>
  <si>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</si>
  <si>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</si>
  <si>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</si>
  <si>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</si>
  <si>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</si>
  <si>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</si>
  <si>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</si>
  <si>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</si>
  <si>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</si>
  <si>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</si>
  <si>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</si>
  <si>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</si>
  <si>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</si>
  <si>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</si>
  <si>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</si>
  <si>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</si>
  <si>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</si>
  <si>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</si>
  <si>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</si>
  <si>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</si>
  <si>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</si>
  <si>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</si>
  <si>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</si>
  <si>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</si>
  <si>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</si>
  <si>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</si>
  <si>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</si>
  <si>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</si>
  <si>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</si>
  <si>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</si>
  <si>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</si>
  <si>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</si>
  <si>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</si>
  <si>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</si>
  <si>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</si>
  <si>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</si>
  <si>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</si>
  <si>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</si>
  <si>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</si>
  <si>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</si>
  <si>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</si>
  <si>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</si>
  <si>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</si>
  <si>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</si>
  <si>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</si>
  <si>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</si>
  <si>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</si>
  <si>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</si>
  <si>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</si>
  <si>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</si>
  <si>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</si>
  <si>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</si>
  <si>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</si>
  <si>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</si>
  <si>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</si>
  <si>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</si>
  <si>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</si>
  <si>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</si>
  <si>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</si>
  <si>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</si>
  <si>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</si>
  <si>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</si>
  <si>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</si>
  <si>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</si>
  <si>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</si>
  <si>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</si>
  <si>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</si>
  <si>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</si>
  <si>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</si>
  <si>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</si>
  <si>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</si>
  <si>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</si>
  <si>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</si>
  <si>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</si>
  <si>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</si>
  <si>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</si>
  <si>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</si>
  <si>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</si>
  <si>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</si>
  <si>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</si>
  <si>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</si>
  <si>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</si>
  <si>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</si>
  <si>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</si>
  <si>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</si>
  <si>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</si>
  <si>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</si>
  <si>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</si>
  <si>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</si>
  <si>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</si>
  <si>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</si>
  <si>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</si>
  <si>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</si>
  <si>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</si>
  <si>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</si>
  <si>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</si>
  <si>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</si>
  <si>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</si>
  <si>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</si>
  <si>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</si>
  <si>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</si>
  <si>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</si>
  <si>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</si>
  <si>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</si>
  <si>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</si>
  <si>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</si>
  <si>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</si>
  <si>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</si>
  <si>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</si>
  <si>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</si>
  <si>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</si>
  <si>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</si>
  <si>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</si>
  <si>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</si>
  <si>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</si>
  <si>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</si>
  <si>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</si>
  <si>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</si>
  <si>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</si>
  <si>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</si>
  <si>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</si>
  <si>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</si>
  <si>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</si>
  <si>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</si>
  <si>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</si>
  <si>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</si>
  <si>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</si>
  <si>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</si>
  <si>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</si>
  <si>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</si>
  <si>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</si>
  <si>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</si>
  <si>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</si>
  <si>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</si>
  <si>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</si>
  <si>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</si>
  <si>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</si>
  <si>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</si>
  <si>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</si>
  <si>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</si>
  <si>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</si>
  <si>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</si>
  <si>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</si>
  <si>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</si>
  <si>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</si>
  <si>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</si>
  <si>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</si>
  <si>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</si>
  <si>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</si>
  <si>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</si>
  <si>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</si>
  <si>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</si>
  <si>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</si>
  <si>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</si>
  <si>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</si>
  <si>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</si>
  <si>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</si>
  <si>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</si>
  <si>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</si>
  <si>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</si>
  <si>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</si>
  <si>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</si>
  <si>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</si>
  <si>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</si>
  <si>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</si>
  <si>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</si>
  <si>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</si>
  <si>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</si>
  <si>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</si>
  <si>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</si>
  <si>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</si>
  <si>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</si>
  <si>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</si>
  <si>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</si>
  <si>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</si>
  <si>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</si>
  <si>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</si>
  <si>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</si>
  <si>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</si>
  <si>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</si>
  <si>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</si>
  <si>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</si>
  <si>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</si>
  <si>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</si>
  <si>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</si>
  <si>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</si>
  <si>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</si>
  <si>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</si>
  <si>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</si>
  <si>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</si>
  <si>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</si>
  <si>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</si>
  <si>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</si>
  <si>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</si>
  <si>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</si>
  <si>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</si>
  <si>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</si>
  <si>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</si>
  <si>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</si>
  <si>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</si>
  <si>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</si>
  <si>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</si>
  <si>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</si>
  <si>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</si>
  <si>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</si>
  <si>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</si>
  <si>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</si>
  <si>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</si>
  <si>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</si>
  <si>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</si>
  <si>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</si>
  <si>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</si>
  <si>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</si>
  <si>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</si>
  <si>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</si>
  <si>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</si>
  <si>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</si>
  <si>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</si>
  <si>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</si>
  <si>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</si>
  <si>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</si>
  <si>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</si>
  <si>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</si>
  <si>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</si>
  <si>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</si>
  <si>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</si>
  <si>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</si>
  <si>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</si>
  <si>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</si>
  <si>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</si>
  <si>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</si>
  <si>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</si>
  <si>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</si>
  <si>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</si>
  <si>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</si>
  <si>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</si>
  <si>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</si>
  <si>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</si>
  <si>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</si>
  <si>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</si>
  <si>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</si>
  <si>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</si>
  <si>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</si>
  <si>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</si>
  <si>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</si>
  <si>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</si>
  <si>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</si>
  <si>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</si>
  <si>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</si>
  <si>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</si>
  <si>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</si>
  <si>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</si>
  <si>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</si>
  <si>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</si>
  <si>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</si>
  <si>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</si>
  <si>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</si>
  <si>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</si>
  <si>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</si>
  <si>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</si>
  <si>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</si>
  <si>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</si>
  <si>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</si>
  <si>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</si>
  <si>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</si>
  <si>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</si>
  <si>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</si>
  <si>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</si>
  <si>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</si>
  <si>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</si>
  <si>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</si>
  <si>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</si>
  <si>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</si>
  <si>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</si>
  <si>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</si>
  <si>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</si>
  <si>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</si>
  <si>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</si>
  <si>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</si>
  <si>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</si>
  <si>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</si>
  <si>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</si>
  <si>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</si>
  <si>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</si>
  <si>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</si>
  <si>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</si>
  <si>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</si>
  <si>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</si>
  <si>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</si>
  <si>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</si>
  <si>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</si>
  <si>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</si>
  <si>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</si>
  <si>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</si>
  <si>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</si>
  <si>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</si>
  <si>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</si>
  <si>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</si>
  <si>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</si>
  <si>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</si>
  <si>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</si>
  <si>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</si>
  <si>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</si>
  <si>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</si>
  <si>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</si>
  <si>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</si>
  <si>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</si>
  <si>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</si>
  <si>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</si>
  <si>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</si>
  <si>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</si>
  <si>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</si>
  <si>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</si>
  <si>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</si>
  <si>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</si>
  <si>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</si>
  <si>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</si>
  <si>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</si>
  <si>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</si>
  <si>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</si>
  <si>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</si>
  <si>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</si>
  <si>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</si>
  <si>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</si>
  <si>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</si>
  <si>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</si>
  <si>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</si>
  <si>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</si>
  <si>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</si>
  <si>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</si>
  <si>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</si>
  <si>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</si>
  <si>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</si>
  <si>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</si>
  <si>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</si>
  <si>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</si>
  <si>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</si>
  <si>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</si>
  <si>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</si>
  <si>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</si>
  <si>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</si>
  <si>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</si>
  <si>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</si>
  <si>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</si>
  <si>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</si>
  <si>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</si>
  <si>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</si>
  <si>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</si>
  <si>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</si>
  <si>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</si>
  <si>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</si>
  <si>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</si>
  <si>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</si>
  <si>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</si>
  <si>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</si>
  <si>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</si>
  <si>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</si>
  <si>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</si>
  <si>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</si>
  <si>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</si>
  <si>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</si>
  <si>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</si>
  <si>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</si>
  <si>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</si>
  <si>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</si>
  <si>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</si>
  <si>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</si>
  <si>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</si>
  <si>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</si>
  <si>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</si>
  <si>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</si>
  <si>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</si>
  <si>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</si>
  <si>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</si>
  <si>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</si>
  <si>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</si>
  <si>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</si>
  <si>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</si>
  <si>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</si>
  <si>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</si>
  <si>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</si>
  <si>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</si>
  <si>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</si>
  <si>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</si>
  <si>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</si>
  <si>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</si>
  <si>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</si>
  <si>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</si>
  <si>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</si>
  <si>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</si>
  <si>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</si>
  <si>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</si>
  <si>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</si>
  <si>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</si>
  <si>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</si>
  <si>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</si>
  <si>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</si>
  <si>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</si>
  <si>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</si>
  <si>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</si>
  <si>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</si>
  <si>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</si>
  <si>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</si>
  <si>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</si>
  <si>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</si>
  <si>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</si>
  <si>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</si>
  <si>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</si>
  <si>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</si>
  <si>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</si>
  <si>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</si>
  <si>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</si>
  <si>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</si>
  <si>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</si>
  <si>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</si>
  <si>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</si>
  <si>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</si>
  <si>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</si>
  <si>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</si>
  <si>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</si>
  <si>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</si>
  <si>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</si>
  <si>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</si>
  <si>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</si>
  <si>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</si>
  <si>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</si>
  <si>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</si>
  <si>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</si>
  <si>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</si>
  <si>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</si>
  <si>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</si>
  <si>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</si>
  <si>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</si>
  <si>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</si>
  <si>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</si>
  <si>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</si>
  <si>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</si>
  <si>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</si>
  <si>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</si>
  <si>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</si>
  <si>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</si>
  <si>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</si>
  <si>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</si>
  <si>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</si>
  <si>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</si>
  <si>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</si>
  <si>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</si>
  <si>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</si>
  <si>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</si>
  <si>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</si>
  <si>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</si>
  <si>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</si>
  <si>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</si>
  <si>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</si>
  <si>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</si>
  <si>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</si>
  <si>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</si>
  <si>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</si>
  <si>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</si>
  <si>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</si>
  <si>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</si>
  <si>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</si>
  <si>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</si>
  <si>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</si>
  <si>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</si>
  <si>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</si>
  <si>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</si>
  <si>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</si>
  <si>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</si>
  <si>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</si>
  <si>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</si>
  <si>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</si>
  <si>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</si>
  <si>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</si>
  <si>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</si>
  <si>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</si>
  <si>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</si>
  <si>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</si>
  <si>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</si>
  <si>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</si>
  <si>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</si>
  <si>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</si>
  <si>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</si>
  <si>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</si>
  <si>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</si>
  <si>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</si>
  <si>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</si>
  <si>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</si>
  <si>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</si>
  <si>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</si>
  <si>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</si>
  <si>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</si>
  <si>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</si>
  <si>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</si>
  <si>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</si>
  <si>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</si>
  <si>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</si>
  <si>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</si>
  <si>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</si>
  <si>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</si>
  <si>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</si>
  <si>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</si>
  <si>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</si>
  <si>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</si>
  <si>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</si>
  <si>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</si>
  <si>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</si>
  <si>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</si>
  <si>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</si>
  <si>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</si>
  <si>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</si>
  <si>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</si>
  <si>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</si>
  <si>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</si>
  <si>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</si>
  <si>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</si>
  <si>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</si>
  <si>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</si>
  <si>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</si>
  <si>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</si>
  <si>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</si>
  <si>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</si>
  <si>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</si>
  <si>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</si>
  <si>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</si>
  <si>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</si>
  <si>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</si>
  <si>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</si>
  <si>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</si>
  <si>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</si>
  <si>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</si>
  <si>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</si>
  <si>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</si>
  <si>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</si>
  <si>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</si>
  <si>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</si>
  <si>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</si>
  <si>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</si>
  <si>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</si>
  <si>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</si>
  <si>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</si>
  <si>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</si>
  <si>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</si>
  <si>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</si>
  <si>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</si>
  <si>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</si>
  <si>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</si>
  <si>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</si>
  <si>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</si>
  <si>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</si>
  <si>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</si>
  <si>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</si>
  <si>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</si>
  <si>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</si>
  <si>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</si>
  <si>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</si>
  <si>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</si>
  <si>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</si>
  <si>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</si>
  <si>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</si>
  <si>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</si>
  <si>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</si>
  <si>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</si>
  <si>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</si>
  <si>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</si>
  <si>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</si>
  <si>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</si>
  <si>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</si>
  <si>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</si>
  <si>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</si>
  <si>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</si>
  <si>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</si>
  <si>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</si>
  <si>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</si>
  <si>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</si>
  <si>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</si>
  <si>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</si>
  <si>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</si>
  <si>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</si>
  <si>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</si>
  <si>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</si>
  <si>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</si>
  <si>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</si>
  <si>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</si>
  <si>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</si>
  <si>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</si>
  <si>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</si>
  <si>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</si>
  <si>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</si>
  <si>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</si>
  <si>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</si>
  <si>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</si>
  <si>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</si>
  <si>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</si>
  <si>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</si>
  <si>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</si>
  <si>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</si>
  <si>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</si>
  <si>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</si>
  <si>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</si>
  <si>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</si>
  <si>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</si>
  <si>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</si>
  <si>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</si>
  <si>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</si>
  <si>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</si>
  <si>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</si>
  <si>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</si>
  <si>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</si>
  <si>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</si>
  <si>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</si>
  <si>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</si>
  <si>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</si>
  <si>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</si>
  <si>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</si>
  <si>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</si>
  <si>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</si>
  <si>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</si>
  <si>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</si>
  <si>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</si>
  <si>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</si>
  <si>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</si>
  <si>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</si>
  <si>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</si>
  <si>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</si>
  <si>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</si>
  <si>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</si>
  <si>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</si>
  <si>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</si>
  <si>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</si>
  <si>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</si>
  <si>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</si>
  <si>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</si>
  <si>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</si>
  <si>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</si>
  <si>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</si>
  <si>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</si>
  <si>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</si>
  <si>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</si>
  <si>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</si>
  <si>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</si>
  <si>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</si>
  <si>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</si>
  <si>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</si>
  <si>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</si>
  <si>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</si>
  <si>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</si>
  <si>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</si>
  <si>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</si>
  <si>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</si>
  <si>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</si>
  <si>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</si>
  <si>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</si>
  <si>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</si>
  <si>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</si>
  <si>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</si>
  <si>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</si>
  <si>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</si>
  <si>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</si>
  <si>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</si>
  <si>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</si>
  <si>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</si>
  <si>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</si>
  <si>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</si>
  <si>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</si>
  <si>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</si>
  <si>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</si>
  <si>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</si>
  <si>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</si>
  <si>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</si>
  <si>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</si>
  <si>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</si>
  <si>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</si>
  <si>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</si>
  <si>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</si>
  <si>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</si>
  <si>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</si>
  <si>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</si>
  <si>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</si>
  <si>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</si>
  <si>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</si>
  <si>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</si>
  <si>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</si>
  <si>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</si>
  <si>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</si>
  <si>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</si>
  <si>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</si>
  <si>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</si>
  <si>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</si>
  <si>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</si>
  <si>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</si>
  <si>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</si>
  <si>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</si>
  <si>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</si>
  <si>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</si>
  <si>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</si>
  <si>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</si>
  <si>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</si>
  <si>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</si>
  <si>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</si>
  <si>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</si>
  <si>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</si>
  <si>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</si>
  <si>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</si>
  <si>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</si>
  <si>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</si>
  <si>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</si>
  <si>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</si>
  <si>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</si>
  <si>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</si>
  <si>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</si>
  <si>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</si>
  <si>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</si>
  <si>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</si>
  <si>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</si>
  <si>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</si>
  <si>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</si>
  <si>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</si>
  <si>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</si>
  <si>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</si>
  <si>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</si>
  <si>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</si>
  <si>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</si>
  <si>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</si>
  <si>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</si>
  <si>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</si>
  <si>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</si>
  <si>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</si>
  <si>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</si>
  <si>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</si>
  <si>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</si>
  <si>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</si>
  <si>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</si>
  <si>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</si>
  <si>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</si>
  <si>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</si>
  <si>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</si>
  <si>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</si>
  <si>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</si>
  <si>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</si>
  <si>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</si>
  <si>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</si>
  <si>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</si>
  <si>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</si>
  <si>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</si>
  <si>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</si>
  <si>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</si>
  <si>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</si>
  <si>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</si>
  <si>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</si>
  <si>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</si>
  <si>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</si>
  <si>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</si>
  <si>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</si>
  <si>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</si>
  <si>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</si>
  <si>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</si>
  <si>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</si>
  <si>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</si>
  <si>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</si>
  <si>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</si>
  <si>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</si>
  <si>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</si>
  <si>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</si>
  <si>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</si>
  <si>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</si>
  <si>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</si>
  <si>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</si>
  <si>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</si>
  <si>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</si>
  <si>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</si>
  <si>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</si>
  <si>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</si>
  <si>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</si>
  <si>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</si>
  <si>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</si>
  <si>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</si>
  <si>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</si>
  <si>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</si>
  <si>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</si>
  <si>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</si>
  <si>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</si>
  <si>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</si>
  <si>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</si>
  <si>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</si>
  <si>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</si>
  <si>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</si>
  <si>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</si>
  <si>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</si>
  <si>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</si>
  <si>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</si>
  <si>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</si>
  <si>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</si>
  <si>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</si>
  <si>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</si>
  <si>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</si>
  <si>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</si>
  <si>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</si>
  <si>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</si>
  <si>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</si>
  <si>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</si>
  <si>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</si>
  <si>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</si>
  <si>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</si>
  <si>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</si>
  <si>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</si>
  <si>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</si>
  <si>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</si>
  <si>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</si>
  <si>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</si>
  <si>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</si>
  <si>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</si>
  <si>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</si>
  <si>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</si>
  <si>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</si>
  <si>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</si>
  <si>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</si>
  <si>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</si>
  <si>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</si>
  <si>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</si>
  <si>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</si>
  <si>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</si>
  <si>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</si>
  <si>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</si>
  <si>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</si>
  <si>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</si>
  <si>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</si>
  <si>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</si>
  <si>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</si>
  <si>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</si>
  <si>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</si>
  <si>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</si>
  <si>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</si>
  <si>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</si>
  <si>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</si>
  <si>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</si>
  <si>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</si>
  <si>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</si>
  <si>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</si>
  <si>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</si>
  <si>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</si>
  <si>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</si>
  <si>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</si>
  <si>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</si>
  <si>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</si>
  <si>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</si>
  <si>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</si>
  <si>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</si>
  <si>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</si>
  <si>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</si>
  <si>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</si>
  <si>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</si>
  <si>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</si>
  <si>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</si>
  <si>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</si>
  <si>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</si>
  <si>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</si>
  <si>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</si>
  <si>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</si>
  <si>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</si>
  <si>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</si>
  <si>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</si>
  <si>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</si>
  <si>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</si>
  <si>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</si>
  <si>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</si>
  <si>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</si>
  <si>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</si>
  <si>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</si>
  <si>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</si>
  <si>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</si>
  <si>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</si>
  <si>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</si>
  <si>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</si>
  <si>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</si>
  <si>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</si>
  <si>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</si>
  <si>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</si>
  <si>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</si>
  <si>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</si>
  <si>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</si>
  <si>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</si>
  <si>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</si>
  <si>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</si>
  <si>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</si>
  <si>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</si>
  <si>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</si>
  <si>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</si>
  <si>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</si>
  <si>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</si>
  <si>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</si>
  <si>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</si>
  <si>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</si>
  <si>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</si>
  <si>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</si>
  <si>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</si>
  <si>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</si>
  <si>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</si>
  <si>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</si>
  <si>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</si>
  <si>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</si>
  <si>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</si>
  <si>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</si>
  <si>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</si>
  <si>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</si>
  <si>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</si>
  <si>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</si>
  <si>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</si>
  <si>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</si>
  <si>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</si>
  <si>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</si>
  <si>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</si>
  <si>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</si>
  <si>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</si>
  <si>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</si>
  <si>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</si>
  <si>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</si>
  <si>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</si>
  <si>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</si>
  <si>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</si>
  <si>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</si>
  <si>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</si>
  <si>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</si>
  <si>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</si>
  <si>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</si>
  <si>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</si>
  <si>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</si>
  <si>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</si>
  <si>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</si>
  <si>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</si>
  <si>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</si>
  <si>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</si>
  <si>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</si>
  <si>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</si>
  <si>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</si>
  <si>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</si>
  <si>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</si>
  <si>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</si>
  <si>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</si>
  <si>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</si>
  <si>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</si>
  <si>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</si>
  <si>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</si>
  <si>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</si>
  <si>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</si>
  <si>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</si>
  <si>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</si>
  <si>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</si>
  <si>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</si>
  <si>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</si>
  <si>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</si>
  <si>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</si>
  <si>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</si>
  <si>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</si>
  <si>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</si>
  <si>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</si>
  <si>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</si>
  <si>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</si>
  <si>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</si>
  <si>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</si>
  <si>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</si>
  <si>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</si>
  <si>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</si>
  <si>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</si>
  <si>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</si>
  <si>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</si>
  <si>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</si>
  <si>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</si>
  <si>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</si>
  <si>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</si>
  <si>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</si>
  <si>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</si>
  <si>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</si>
  <si>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</si>
  <si>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</si>
  <si>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</si>
  <si>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</si>
  <si>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</si>
  <si>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</si>
  <si>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</si>
  <si>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</si>
  <si>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</si>
  <si>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</si>
  <si>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</si>
  <si>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</si>
  <si>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</si>
  <si>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</si>
  <si>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</si>
  <si>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</si>
  <si>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</si>
  <si>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</si>
  <si>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</si>
  <si>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</si>
  <si>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</si>
  <si>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</si>
  <si>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</si>
  <si>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</si>
  <si>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</si>
  <si>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</si>
  <si>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</si>
  <si>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</si>
  <si>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</si>
  <si>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</si>
  <si>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</si>
  <si>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</si>
  <si>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</si>
  <si>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</si>
  <si>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</si>
  <si>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</si>
  <si>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</si>
  <si>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</si>
  <si>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</si>
  <si>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</si>
  <si>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</si>
  <si>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</si>
  <si>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</si>
  <si>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</si>
  <si>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</si>
  <si>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</si>
  <si>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</si>
  <si>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</si>
  <si>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</si>
  <si>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</si>
  <si>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</si>
  <si>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</si>
  <si>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</si>
  <si>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</si>
  <si>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</si>
  <si>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</si>
  <si>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</si>
  <si>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</si>
  <si>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</si>
  <si>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</si>
  <si>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</si>
  <si>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</si>
  <si>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</si>
  <si>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</si>
  <si>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</si>
  <si>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</si>
  <si>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</si>
  <si>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</si>
  <si>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</si>
  <si>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</si>
  <si>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</si>
  <si>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</si>
  <si>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</si>
  <si>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</si>
  <si>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</si>
  <si>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</si>
  <si>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</si>
  <si>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</si>
  <si>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</si>
  <si>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</si>
  <si>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</si>
  <si>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</si>
  <si>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</si>
  <si>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</si>
  <si>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</si>
  <si>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</si>
  <si>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</si>
  <si>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</si>
  <si>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</si>
  <si>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</si>
  <si>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</si>
  <si>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</si>
  <si>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</si>
  <si>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</si>
  <si>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</si>
  <si>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</si>
  <si>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</si>
  <si>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</si>
  <si>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</si>
  <si>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</si>
  <si>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</si>
  <si>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</si>
  <si>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</si>
  <si>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</si>
  <si>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</si>
  <si>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</si>
  <si>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</si>
  <si>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</si>
  <si>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</si>
  <si>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</si>
  <si>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</si>
  <si>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</si>
  <si>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</si>
  <si>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</si>
  <si>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</si>
  <si>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</si>
  <si>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</si>
  <si>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</si>
  <si>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</si>
  <si>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</si>
  <si>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</si>
  <si>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</si>
  <si>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</si>
  <si>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</si>
  <si>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</si>
  <si>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</si>
  <si>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</si>
  <si>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</si>
  <si>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</si>
  <si>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</si>
  <si>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</si>
  <si>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</si>
  <si>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</si>
  <si>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</si>
  <si>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</si>
  <si>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</si>
  <si>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</si>
  <si>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</si>
  <si>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</si>
  <si>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</si>
  <si>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</si>
  <si>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</si>
  <si>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</si>
  <si>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</si>
  <si>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</si>
  <si>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</si>
  <si>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</si>
  <si>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</si>
  <si>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</si>
  <si>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</si>
  <si>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</si>
  <si>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</si>
  <si>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</si>
  <si>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</si>
  <si>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</si>
  <si>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</si>
  <si>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</si>
  <si>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</si>
  <si>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</si>
  <si>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</si>
  <si>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</si>
  <si>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</si>
  <si>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</si>
  <si>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</si>
  <si>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</si>
  <si>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</si>
  <si>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</si>
  <si>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</si>
  <si>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</si>
  <si>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</si>
  <si>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</si>
  <si>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</si>
  <si>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</si>
  <si>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</si>
  <si>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</si>
  <si>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</si>
  <si>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</si>
  <si>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</si>
  <si>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</si>
  <si>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</si>
  <si>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</si>
  <si>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</si>
  <si>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</si>
  <si>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</si>
  <si>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</si>
  <si>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</si>
  <si>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</si>
  <si>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</si>
  <si>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</si>
  <si>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</si>
  <si>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</si>
  <si>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</si>
  <si>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</si>
  <si>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</si>
  <si>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</si>
  <si>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</si>
  <si>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</si>
  <si>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</si>
  <si>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</si>
  <si>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</si>
  <si>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</si>
  <si>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</si>
  <si>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</si>
  <si>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</si>
  <si>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</si>
  <si>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</si>
  <si>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</si>
  <si>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</si>
  <si>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</si>
  <si>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</si>
  <si>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</si>
  <si>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</si>
  <si>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</si>
  <si>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</si>
  <si>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</si>
  <si>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</si>
  <si>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</si>
  <si>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</si>
  <si>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</si>
  <si>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</si>
  <si>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</si>
  <si>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</si>
  <si>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</si>
  <si>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</si>
  <si>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</si>
  <si>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</si>
  <si>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</si>
  <si>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</si>
  <si>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</si>
  <si>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</si>
  <si>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</si>
  <si>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</si>
  <si>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</si>
  <si>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</si>
  <si>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</si>
  <si>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</si>
  <si>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</si>
  <si>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</si>
  <si>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</si>
  <si>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</si>
  <si>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</si>
  <si>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</si>
  <si>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</si>
  <si>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</si>
  <si>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</si>
  <si>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</si>
  <si>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</si>
  <si>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</si>
  <si>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</si>
  <si>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</si>
  <si>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</si>
  <si>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</si>
  <si>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</si>
  <si>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</si>
  <si>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</si>
  <si>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</si>
  <si>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</si>
  <si>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</si>
  <si>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</si>
  <si>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</si>
  <si>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</si>
  <si>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</si>
  <si>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</si>
  <si>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</si>
  <si>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</si>
  <si>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</si>
  <si>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</si>
  <si>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</si>
  <si>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</si>
  <si>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</si>
  <si>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</si>
  <si>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</si>
  <si>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</si>
  <si>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</si>
  <si>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</si>
  <si>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</si>
  <si>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</si>
  <si>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</si>
  <si>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</si>
  <si>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</si>
  <si>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</si>
  <si>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</si>
  <si>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</si>
  <si>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</si>
  <si>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</si>
  <si>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</si>
  <si>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</si>
  <si>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</si>
  <si>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</si>
  <si>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</si>
  <si>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</si>
  <si>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</si>
  <si>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</si>
  <si>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</si>
  <si>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</si>
  <si>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</si>
  <si>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</si>
  <si>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</si>
  <si>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</si>
  <si>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</si>
  <si>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</si>
  <si>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</si>
  <si>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</si>
  <si>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</si>
  <si>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</si>
  <si>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</si>
  <si>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</si>
  <si>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</si>
  <si>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</si>
  <si>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</si>
  <si>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</si>
  <si>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</si>
  <si>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</si>
  <si>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</si>
  <si>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</si>
  <si>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</si>
  <si>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</si>
  <si>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</si>
  <si>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</si>
  <si>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</si>
  <si>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</si>
  <si>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</si>
  <si>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</si>
  <si>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</si>
  <si>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</si>
  <si>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</si>
  <si>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</si>
  <si>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</si>
  <si>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</si>
  <si>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</si>
  <si>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</si>
  <si>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</si>
  <si>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</si>
  <si>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</si>
  <si>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</si>
  <si>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</si>
  <si>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</si>
  <si>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</si>
  <si>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</si>
  <si>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</si>
  <si>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</si>
  <si>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</si>
  <si>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</si>
  <si>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</si>
  <si>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</si>
  <si>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</si>
  <si>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</si>
  <si>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</si>
  <si>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</si>
  <si>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</si>
  <si>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</si>
  <si>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</si>
  <si>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</si>
  <si>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</si>
  <si>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</si>
  <si>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</si>
  <si>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</si>
  <si>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</si>
  <si>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</si>
  <si>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</si>
  <si>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</si>
  <si>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</si>
  <si>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</si>
  <si>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</si>
  <si>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</si>
  <si>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</si>
  <si>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</si>
  <si>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</si>
  <si>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</si>
  <si>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</si>
  <si>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</si>
  <si>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</si>
  <si>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</si>
  <si>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</si>
  <si>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</si>
  <si>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</si>
  <si>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</si>
  <si>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</si>
  <si>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</si>
  <si>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</si>
  <si>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</si>
  <si>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</si>
  <si>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</si>
  <si>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</si>
  <si>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</si>
  <si>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</si>
  <si>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</si>
  <si>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</si>
  <si>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</si>
  <si>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</si>
  <si>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</si>
  <si>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</si>
  <si>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</si>
  <si>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</si>
  <si>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</si>
  <si>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</si>
  <si>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</si>
  <si>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</si>
  <si>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</si>
  <si>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</si>
  <si>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</si>
  <si>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</si>
  <si>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</si>
  <si>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</si>
  <si>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</si>
  <si>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</si>
  <si>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</si>
  <si>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</si>
  <si>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</si>
  <si>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</si>
  <si>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</si>
  <si>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</si>
  <si>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</si>
  <si>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</si>
  <si>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</si>
  <si>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</si>
  <si>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</si>
  <si>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</si>
  <si>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</si>
  <si>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</si>
  <si>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</si>
  <si>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</si>
  <si>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</si>
  <si>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</si>
  <si>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</si>
  <si>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</si>
  <si>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</si>
  <si>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</si>
  <si>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</si>
  <si>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</si>
  <si>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</si>
  <si>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</si>
  <si>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</si>
  <si>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</si>
  <si>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</si>
  <si>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</si>
  <si>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</si>
  <si>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</si>
  <si>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</si>
  <si>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</si>
  <si>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</si>
  <si>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</si>
  <si>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</si>
  <si>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</si>
  <si>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</si>
  <si>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</si>
  <si>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</si>
  <si>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</si>
  <si>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</si>
  <si>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</si>
  <si>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</si>
  <si>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</si>
  <si>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</si>
  <si>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</si>
  <si>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</si>
  <si>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</si>
  <si>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</si>
  <si>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</si>
  <si>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</si>
  <si>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</si>
  <si>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</si>
  <si>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</si>
  <si>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</si>
  <si>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</si>
  <si>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</si>
  <si>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</si>
  <si>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</si>
  <si>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</si>
  <si>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</si>
  <si>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</si>
  <si>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</si>
  <si>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</si>
  <si>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</si>
  <si>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</si>
  <si>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</si>
  <si>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</si>
  <si>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</si>
  <si>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</si>
  <si>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</si>
  <si>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</si>
  <si>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</si>
  <si>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</si>
  <si>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</si>
  <si>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</si>
  <si>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</si>
  <si>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</si>
  <si>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</si>
  <si>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</si>
  <si>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</si>
  <si>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</si>
  <si>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</si>
  <si>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</si>
  <si>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</si>
  <si>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</si>
  <si>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</si>
  <si>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</si>
  <si>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</si>
  <si>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</si>
  <si>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</si>
  <si>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</si>
  <si>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</si>
  <si>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</si>
  <si>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</si>
  <si>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</si>
  <si>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</si>
  <si>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</si>
  <si>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</si>
  <si>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</si>
  <si>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</si>
  <si>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</si>
  <si>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</si>
  <si>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</si>
  <si>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</si>
  <si>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</si>
  <si>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</si>
  <si>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</si>
  <si>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</si>
  <si>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</si>
  <si>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</si>
  <si>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</si>
  <si>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</si>
  <si>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</si>
  <si>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</si>
  <si>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</si>
  <si>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</si>
  <si>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</si>
  <si>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</si>
  <si>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</si>
  <si>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</si>
  <si>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</si>
  <si>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</si>
  <si>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</si>
  <si>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</si>
  <si>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</si>
  <si>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</si>
  <si>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</si>
  <si>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</si>
  <si>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</si>
  <si>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</si>
  <si>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</si>
  <si>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</si>
  <si>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</si>
  <si>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</si>
  <si>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</si>
  <si>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</si>
  <si>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</si>
  <si>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</si>
  <si>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</si>
  <si>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</si>
  <si>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</si>
  <si>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</si>
  <si>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</si>
  <si>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</si>
  <si>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</si>
  <si>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</si>
  <si>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</si>
  <si>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</si>
  <si>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</si>
  <si>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</si>
  <si>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</si>
  <si>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</si>
  <si>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</si>
  <si>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</si>
  <si>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</si>
  <si>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</si>
  <si>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</si>
  <si>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</si>
  <si>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</si>
  <si>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</si>
  <si>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</si>
  <si>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</si>
  <si>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</si>
  <si>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</si>
  <si>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</si>
  <si>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</si>
  <si>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</si>
  <si>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</si>
  <si>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</si>
  <si>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</si>
  <si>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</si>
  <si>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</si>
  <si>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</si>
  <si>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</si>
  <si>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</si>
  <si>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</si>
  <si>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</si>
  <si>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</si>
  <si>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</si>
  <si>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</si>
  <si>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</si>
  <si>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</si>
  <si>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</si>
  <si>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</si>
  <si>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</si>
  <si>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</si>
  <si>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</si>
  <si>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</si>
  <si>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</si>
  <si>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</si>
  <si>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</si>
  <si>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</si>
  <si>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</si>
  <si>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</si>
  <si>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</si>
  <si>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</si>
  <si>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</si>
  <si>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</si>
  <si>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</si>
  <si>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</si>
  <si>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</si>
  <si>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</si>
  <si>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</si>
  <si>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</si>
  <si>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</si>
  <si>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</si>
  <si>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</si>
  <si>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</si>
  <si>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</si>
  <si>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</si>
  <si>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</si>
  <si>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</si>
  <si>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</si>
  <si>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</si>
  <si>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</si>
  <si>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</si>
  <si>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</si>
  <si>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</si>
  <si>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</si>
  <si>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</si>
  <si>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</si>
  <si>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</si>
  <si>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</si>
  <si>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</si>
  <si>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</si>
  <si>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</si>
  <si>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</si>
  <si>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</si>
  <si>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</si>
  <si>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</si>
  <si>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</si>
  <si>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</si>
  <si>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</si>
  <si>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</si>
  <si>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</si>
  <si>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</si>
  <si>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</si>
  <si>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</si>
  <si>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</si>
  <si>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</si>
  <si>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</si>
  <si>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</si>
  <si>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</si>
  <si>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</si>
  <si>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</si>
  <si>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</si>
  <si>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</si>
  <si>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</si>
  <si>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</si>
  <si>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</si>
  <si>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</si>
  <si>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</si>
  <si>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</si>
  <si>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</si>
  <si>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</si>
  <si>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</si>
  <si>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</si>
  <si>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</si>
  <si>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</si>
  <si>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</si>
  <si>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</si>
  <si>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</si>
  <si>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</si>
  <si>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</si>
  <si>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</si>
  <si>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</si>
  <si>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</si>
  <si>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</si>
  <si>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</si>
  <si>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</si>
  <si>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</si>
  <si>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</si>
  <si>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</si>
  <si>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</si>
  <si>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</si>
  <si>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</si>
  <si>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</si>
  <si>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</si>
  <si>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</si>
  <si>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</si>
  <si>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</si>
  <si>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</si>
  <si>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</si>
  <si>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</si>
  <si>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</si>
  <si>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</si>
  <si>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</si>
  <si>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</si>
  <si>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</si>
  <si>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</si>
  <si>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</si>
  <si>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</si>
  <si>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</si>
  <si>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</si>
  <si>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</si>
  <si>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</si>
  <si>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</si>
  <si>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</si>
  <si>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</si>
  <si>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</si>
  <si>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</si>
  <si>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</si>
  <si>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</si>
  <si>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</si>
  <si>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</si>
  <si>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</si>
  <si>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</si>
  <si>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</si>
  <si>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</si>
  <si>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</si>
  <si>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</si>
  <si>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</si>
  <si>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</si>
  <si>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</si>
  <si>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</si>
  <si>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</si>
  <si>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</si>
  <si>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</si>
  <si>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</si>
  <si>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</si>
  <si>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</si>
  <si>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</si>
  <si>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</si>
  <si>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</si>
  <si>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</si>
  <si>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</si>
  <si>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</si>
  <si>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</si>
  <si>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</si>
  <si>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</si>
  <si>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</si>
  <si>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</si>
  <si>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</si>
  <si>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</si>
  <si>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</si>
  <si>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</si>
  <si>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</si>
  <si>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</si>
  <si>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</si>
  <si>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</si>
  <si>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</si>
  <si>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</si>
  <si>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</si>
  <si>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</si>
  <si>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</si>
  <si>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</si>
  <si>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</si>
  <si>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</si>
  <si>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</si>
  <si>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</si>
  <si>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</si>
  <si>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</si>
  <si>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</si>
  <si>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</si>
  <si>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</si>
  <si>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</si>
  <si>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</si>
  <si>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</si>
  <si>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</si>
  <si>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</si>
  <si>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</si>
  <si>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</si>
  <si>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</si>
  <si>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</si>
  <si>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</si>
  <si>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</si>
  <si>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</si>
  <si>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</si>
  <si>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</si>
  <si>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</si>
  <si>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</si>
  <si>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</si>
  <si>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</si>
  <si>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</si>
  <si>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</si>
  <si>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</si>
  <si>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</si>
  <si>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</si>
  <si>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</si>
  <si>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</si>
  <si>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</si>
  <si>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</si>
  <si>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</si>
  <si>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</si>
  <si>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</si>
  <si>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</si>
  <si>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</si>
  <si>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</si>
  <si>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</si>
  <si>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</si>
  <si>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</si>
  <si>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</si>
  <si>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</si>
  <si>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</si>
  <si>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</si>
  <si>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</si>
  <si>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</si>
  <si>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</si>
  <si>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</si>
  <si>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</si>
  <si>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</si>
  <si>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</si>
  <si>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</si>
  <si>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</si>
  <si>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</si>
  <si>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</si>
  <si>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</si>
  <si>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</si>
  <si>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</si>
  <si>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</si>
  <si>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</si>
  <si>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</si>
  <si>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</si>
  <si>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</si>
  <si>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</si>
  <si>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</si>
  <si>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</si>
  <si>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</si>
  <si>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</si>
  <si>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</si>
  <si>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</si>
  <si>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</si>
  <si>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</si>
  <si>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</si>
  <si>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</si>
  <si>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</si>
  <si>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</si>
  <si>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</si>
  <si>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</si>
  <si>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</si>
  <si>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</si>
  <si>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</si>
  <si>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</si>
  <si>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</si>
  <si>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</si>
  <si>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</si>
  <si>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</si>
  <si>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</si>
  <si>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</si>
  <si>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</si>
  <si>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</si>
  <si>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</si>
  <si>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</si>
  <si>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</si>
  <si>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</si>
  <si>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</si>
  <si>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</si>
  <si>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</si>
  <si>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</si>
  <si>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</si>
  <si>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</si>
  <si>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</si>
  <si>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</si>
  <si>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</si>
  <si>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</si>
  <si>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</si>
  <si>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</si>
  <si>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</si>
  <si>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</si>
  <si>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</si>
  <si>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</si>
  <si>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</si>
  <si>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</si>
  <si>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</si>
  <si>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</si>
  <si>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</si>
  <si>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</si>
  <si>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</si>
  <si>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</si>
  <si>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</si>
  <si>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</si>
  <si>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</si>
  <si>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</si>
  <si>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</si>
  <si>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</si>
  <si>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</si>
  <si>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</si>
  <si>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</si>
  <si>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</si>
  <si>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</si>
  <si>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</si>
  <si>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</si>
  <si>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</si>
  <si>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</si>
  <si>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</si>
  <si>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</si>
  <si>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</si>
  <si>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</si>
  <si>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</si>
  <si>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</si>
  <si>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</si>
  <si>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</si>
  <si>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</si>
  <si>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</si>
  <si>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</si>
  <si>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</si>
  <si>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</si>
  <si>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</si>
  <si>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</si>
  <si>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</si>
  <si>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</si>
  <si>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</si>
  <si>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</si>
  <si>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</si>
  <si>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</si>
  <si>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</si>
  <si>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</si>
  <si>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</si>
  <si>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</si>
  <si>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</si>
  <si>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</si>
  <si>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</si>
  <si>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</si>
  <si>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</si>
  <si>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</si>
  <si>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</si>
  <si>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</si>
  <si>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</si>
  <si>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</si>
  <si>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</si>
  <si>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</si>
  <si>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</si>
  <si>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</si>
  <si>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</si>
  <si>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</si>
  <si>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</si>
  <si>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</si>
  <si>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</si>
  <si>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</si>
  <si>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</si>
  <si>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</si>
  <si>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</si>
  <si>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</si>
  <si>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</si>
  <si>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</si>
  <si>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</si>
  <si>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</si>
  <si>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</si>
  <si>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</si>
  <si>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</si>
  <si>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</si>
  <si>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</si>
  <si>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</si>
  <si>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</si>
  <si>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</si>
  <si>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</si>
  <si>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</si>
  <si>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</si>
  <si>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</si>
  <si>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</si>
  <si>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</si>
  <si>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</si>
  <si>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</si>
  <si>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</si>
  <si>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</si>
  <si>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</si>
  <si>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</si>
  <si>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</si>
  <si>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</si>
  <si>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</si>
  <si>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</si>
  <si>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</si>
  <si>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</si>
  <si>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</si>
  <si>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</si>
  <si>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</si>
  <si>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</si>
  <si>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</si>
  <si>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</si>
  <si>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</si>
  <si>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</si>
  <si>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</si>
  <si>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</si>
  <si>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</si>
  <si>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</si>
  <si>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</si>
  <si>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</si>
  <si>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</si>
  <si>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</si>
  <si>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</si>
  <si>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</si>
  <si>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</si>
  <si>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</si>
  <si>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</si>
  <si>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</si>
  <si>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</si>
  <si>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</si>
  <si>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</si>
  <si>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</si>
  <si>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</si>
  <si>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</si>
  <si>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</si>
  <si>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</si>
  <si>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</si>
  <si>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</si>
  <si>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</si>
  <si>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</si>
  <si>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</si>
  <si>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</si>
  <si>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</si>
  <si>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</si>
  <si>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</si>
  <si>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</si>
  <si>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</si>
  <si>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</si>
  <si>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</si>
  <si>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</si>
  <si>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</si>
  <si>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</si>
  <si>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</si>
  <si>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</si>
  <si>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</si>
  <si>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</si>
  <si>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</si>
  <si>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</si>
  <si>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</si>
  <si>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</si>
  <si>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</si>
  <si>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</si>
  <si>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</si>
  <si>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</si>
  <si>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</si>
  <si>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</si>
  <si>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</si>
  <si>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</si>
  <si>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</si>
  <si>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</si>
  <si>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</si>
  <si>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</si>
  <si>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</si>
  <si>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</si>
  <si>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</si>
  <si>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</si>
  <si>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</si>
  <si>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</si>
  <si>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</si>
  <si>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</si>
  <si>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</si>
  <si>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</si>
  <si>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</si>
  <si>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</si>
  <si>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</si>
  <si>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</si>
  <si>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</si>
  <si>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</si>
  <si>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</si>
  <si>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</si>
  <si>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</si>
  <si>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</si>
  <si>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</si>
  <si>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</si>
  <si>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</si>
  <si>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</si>
  <si>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</si>
  <si>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</si>
  <si>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</si>
  <si>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</si>
  <si>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</si>
  <si>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</si>
  <si>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</si>
  <si>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</si>
  <si>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</si>
  <si>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</si>
  <si>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</si>
  <si>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</si>
  <si>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</si>
  <si>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</si>
  <si>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</si>
  <si>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</si>
  <si>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</si>
  <si>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</si>
  <si>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</si>
  <si>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</si>
  <si>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</si>
  <si>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</si>
  <si>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</si>
  <si>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</si>
  <si>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</si>
  <si>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</si>
  <si>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</si>
  <si>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</si>
  <si>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</si>
  <si>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</si>
  <si>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</si>
  <si>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</si>
  <si>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</si>
  <si>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</si>
  <si>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</si>
  <si>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</si>
  <si>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</si>
  <si>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</si>
  <si>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</si>
  <si>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</si>
  <si>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</si>
  <si>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</si>
  <si>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</si>
  <si>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</si>
  <si>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</si>
  <si>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</si>
  <si>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</si>
  <si>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</si>
  <si>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</si>
  <si>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</si>
  <si>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</si>
  <si>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</si>
  <si>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</si>
  <si>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</si>
  <si>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</si>
  <si>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</si>
  <si>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</si>
  <si>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</si>
  <si>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</si>
  <si>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</si>
  <si>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</si>
  <si>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</si>
  <si>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</si>
  <si>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</si>
  <si>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</si>
  <si>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</si>
  <si>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</si>
  <si>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</si>
  <si>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</si>
  <si>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</si>
  <si>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</si>
  <si>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</si>
  <si>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</si>
  <si>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</si>
  <si>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</si>
  <si>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</si>
  <si>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</si>
  <si>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</si>
  <si>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</si>
  <si>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</si>
  <si>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</si>
  <si>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</si>
  <si>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</si>
  <si>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</si>
  <si>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</si>
  <si>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</si>
  <si>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</si>
  <si>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</si>
  <si>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</si>
  <si>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</si>
  <si>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</si>
  <si>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</si>
  <si>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</si>
  <si>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</si>
  <si>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</si>
  <si>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</si>
  <si>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</si>
  <si>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</si>
  <si>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</si>
  <si>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</si>
  <si>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</si>
  <si>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</si>
  <si>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</si>
  <si>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</si>
  <si>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</si>
  <si>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</si>
  <si>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</si>
  <si>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</si>
  <si>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</si>
  <si>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</si>
  <si>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</si>
  <si>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</si>
  <si>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</si>
  <si>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</si>
  <si>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</si>
  <si>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</si>
  <si>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</si>
  <si>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</si>
  <si>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</si>
  <si>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</si>
  <si>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</si>
  <si>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</si>
  <si>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</si>
  <si>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</si>
  <si>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</si>
  <si>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</si>
  <si>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</si>
  <si>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</si>
  <si>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</si>
  <si>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</si>
  <si>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</si>
  <si>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</si>
  <si>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</si>
  <si>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</si>
  <si>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</si>
  <si>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</si>
  <si>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</si>
  <si>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</si>
  <si>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</si>
  <si>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</si>
  <si>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</si>
  <si>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</si>
  <si>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</si>
  <si>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</si>
  <si>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</si>
  <si>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</si>
  <si>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</si>
  <si>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</si>
  <si>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</si>
  <si>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</si>
  <si>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</si>
  <si>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</si>
  <si>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</si>
  <si>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</si>
  <si>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</si>
  <si>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</si>
  <si>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</si>
  <si>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</si>
  <si>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</si>
  <si>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</si>
  <si>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</si>
  <si>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</si>
  <si>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</si>
  <si>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</si>
  <si>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</si>
  <si>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</si>
  <si>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</si>
  <si>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</si>
  <si>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</si>
  <si>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</si>
  <si>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</si>
  <si>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</si>
  <si>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</si>
  <si>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</si>
  <si>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</si>
  <si>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</si>
  <si>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</si>
  <si>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</si>
  <si>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</si>
  <si>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</si>
  <si>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</si>
  <si>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</si>
  <si>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</si>
  <si>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</si>
  <si>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</si>
  <si>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</si>
  <si>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</si>
  <si>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</si>
  <si>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</si>
  <si>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</si>
  <si>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</si>
  <si>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</si>
  <si>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</si>
  <si>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</si>
  <si>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</si>
  <si>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</si>
  <si>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</si>
  <si>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</si>
  <si>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</si>
  <si>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</si>
  <si>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</si>
  <si>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</si>
  <si>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</si>
  <si>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</si>
  <si>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</si>
  <si>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</si>
  <si>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</si>
  <si>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</si>
  <si>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</si>
  <si>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</si>
  <si>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</si>
  <si>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</si>
  <si>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</si>
  <si>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</si>
  <si>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</si>
  <si>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</si>
  <si>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</si>
  <si>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</si>
  <si>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</si>
  <si>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</si>
  <si>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</si>
  <si>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</si>
  <si>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</si>
  <si>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</si>
  <si>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</si>
  <si>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</si>
  <si>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</si>
  <si>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</si>
  <si>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</si>
  <si>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</si>
  <si>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</si>
  <si>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</si>
  <si>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</si>
  <si>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</si>
  <si>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</si>
  <si>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</si>
  <si>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</si>
  <si>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</si>
  <si>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</si>
  <si>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</si>
  <si>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</si>
  <si>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</si>
  <si>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</si>
  <si>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</si>
  <si>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</si>
  <si>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</si>
  <si>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</si>
  <si>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</si>
  <si>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</si>
  <si>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</si>
  <si>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</si>
  <si>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</si>
  <si>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</si>
  <si>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</si>
  <si>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</si>
  <si>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</si>
  <si>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</si>
  <si>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</si>
  <si>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</si>
  <si>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</si>
  <si>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</si>
  <si>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</si>
  <si>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</si>
  <si>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</si>
  <si>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</si>
  <si>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</si>
  <si>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</si>
  <si>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</si>
  <si>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</si>
  <si>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</si>
  <si>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</si>
  <si>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</si>
  <si>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</si>
  <si>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</si>
  <si>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</si>
  <si>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</si>
  <si>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</si>
  <si>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</si>
  <si>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</si>
  <si>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</si>
  <si>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</si>
  <si>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</si>
  <si>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</si>
  <si>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</si>
  <si>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</si>
  <si>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</si>
  <si>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</si>
  <si>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</si>
  <si>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</si>
  <si>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</si>
  <si>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</si>
  <si>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</si>
  <si>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</si>
  <si>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</si>
  <si>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</si>
  <si>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</si>
  <si>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</si>
  <si>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</si>
  <si>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</si>
  <si>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</si>
  <si>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</si>
  <si>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</si>
  <si>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</si>
  <si>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</si>
  <si>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</si>
  <si>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</si>
  <si>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</si>
  <si>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</si>
  <si>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</si>
  <si>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</si>
  <si>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</si>
  <si>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</si>
  <si>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</si>
  <si>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</si>
  <si>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</si>
  <si>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</si>
  <si>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</si>
  <si>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</si>
  <si>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</si>
  <si>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</si>
  <si>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</si>
  <si>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</si>
  <si>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</si>
  <si>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</si>
  <si>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</si>
  <si>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</si>
  <si>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</si>
  <si>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</si>
  <si>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</si>
  <si>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</si>
  <si>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</si>
  <si>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</si>
  <si>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</si>
  <si>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</si>
  <si>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</si>
  <si>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</si>
  <si>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</si>
  <si>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</si>
  <si>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</si>
  <si>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</si>
  <si>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</si>
  <si>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</si>
  <si>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</si>
  <si>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</si>
  <si>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</si>
  <si>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</si>
  <si>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</si>
  <si>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</si>
  <si>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</si>
  <si>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</si>
  <si>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</si>
  <si>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</si>
  <si>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</si>
  <si>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</si>
  <si>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</si>
  <si>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</si>
  <si>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</si>
  <si>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</si>
  <si>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</si>
  <si>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</si>
  <si>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</si>
  <si>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</si>
  <si>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</si>
  <si>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</si>
  <si>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</si>
  <si>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</si>
  <si>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</si>
  <si>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</si>
  <si>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</si>
  <si>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</si>
  <si>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</si>
  <si>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</si>
  <si>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</si>
  <si>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</si>
  <si>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</si>
  <si>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</si>
  <si>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</si>
  <si>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</si>
  <si>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</si>
  <si>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</si>
  <si>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</si>
  <si>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</si>
  <si>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</si>
  <si>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</si>
  <si>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</si>
  <si>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</si>
  <si>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</si>
  <si>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</si>
  <si>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</si>
  <si>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</si>
  <si>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</si>
  <si>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</si>
  <si>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</si>
  <si>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</si>
  <si>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</si>
  <si>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</si>
  <si>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</si>
  <si>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</si>
  <si>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</si>
  <si>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</si>
  <si>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</si>
  <si>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</si>
  <si>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</si>
  <si>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</si>
  <si>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</si>
  <si>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</si>
  <si>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</si>
  <si>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</si>
  <si>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</si>
  <si>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</si>
  <si>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</si>
  <si>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</si>
  <si>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</si>
  <si>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</si>
  <si>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</si>
  <si>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</si>
  <si>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</si>
  <si>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</si>
  <si>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</si>
  <si>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</si>
  <si>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</si>
  <si>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</si>
  <si>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</si>
  <si>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</si>
  <si>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</si>
  <si>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</si>
  <si>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</si>
  <si>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</si>
  <si>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</si>
  <si>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</si>
  <si>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</si>
  <si>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</si>
  <si>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</si>
  <si>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</si>
  <si>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</si>
  <si>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</si>
  <si>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</si>
  <si>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</si>
  <si>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</si>
  <si>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</si>
  <si>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</si>
  <si>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</si>
  <si>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</si>
  <si>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</si>
  <si>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</si>
  <si>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</si>
  <si>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</si>
  <si>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</si>
  <si>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</si>
  <si>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</si>
  <si>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</si>
  <si>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</si>
  <si>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</si>
  <si>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</si>
  <si>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</si>
  <si>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</si>
  <si>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</si>
  <si>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</si>
  <si>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</si>
  <si>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</si>
  <si>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</si>
  <si>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</si>
  <si>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</si>
  <si>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</si>
  <si>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</si>
  <si>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</si>
  <si>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</si>
  <si>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</si>
  <si>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</si>
  <si>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</si>
  <si>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</si>
  <si>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</si>
  <si>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</si>
  <si>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</si>
  <si>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</si>
  <si>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</si>
  <si>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</si>
  <si>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</si>
  <si>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</si>
  <si>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</si>
  <si>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</si>
  <si>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</si>
  <si>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</si>
  <si>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</si>
  <si>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</si>
  <si>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</si>
  <si>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</si>
  <si>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</si>
  <si>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</si>
  <si>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</si>
  <si>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</si>
  <si>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</si>
  <si>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</si>
  <si>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</si>
  <si>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</si>
  <si>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</si>
  <si>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</si>
  <si>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</si>
  <si>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</si>
  <si>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</si>
  <si>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</si>
  <si>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</si>
  <si>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</si>
  <si>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</si>
  <si>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</si>
  <si>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</si>
  <si>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</si>
  <si>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</si>
  <si>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</si>
  <si>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</si>
  <si>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</si>
  <si>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</si>
  <si>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</si>
  <si>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</si>
  <si>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</si>
  <si>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</si>
  <si>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</si>
  <si>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</si>
  <si>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</si>
  <si>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</si>
  <si>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</si>
  <si>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</si>
  <si>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</si>
  <si>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</si>
  <si>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</si>
  <si>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</si>
  <si>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</si>
  <si>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</si>
  <si>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</si>
  <si>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</si>
  <si>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</si>
  <si>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</si>
  <si>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</si>
  <si>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</si>
  <si>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</si>
  <si>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</si>
  <si>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</si>
  <si>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</si>
  <si>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</si>
  <si>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</si>
  <si>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</si>
  <si>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</si>
  <si>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</si>
  <si>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</si>
  <si>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</si>
  <si>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</si>
  <si>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</si>
  <si>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</si>
  <si>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</si>
  <si>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</si>
  <si>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</si>
  <si>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</si>
  <si>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</si>
  <si>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</si>
  <si>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</si>
  <si>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</si>
  <si>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</si>
  <si>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</si>
  <si>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</si>
  <si>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</si>
  <si>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</si>
  <si>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</si>
  <si>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</si>
  <si>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</si>
  <si>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</si>
  <si>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</si>
  <si>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</si>
  <si>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</si>
  <si>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</si>
  <si>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</si>
  <si>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</si>
  <si>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</si>
  <si>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</si>
  <si>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</si>
  <si>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</si>
  <si>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</si>
  <si>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</si>
  <si>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</si>
  <si>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</si>
  <si>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</si>
  <si>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</si>
  <si>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</si>
  <si>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</si>
  <si>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</si>
  <si>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</si>
  <si>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</si>
  <si>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</si>
  <si>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</si>
  <si>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</si>
  <si>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</si>
  <si>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</si>
  <si>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</si>
  <si>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</si>
  <si>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</si>
  <si>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</si>
  <si>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</si>
  <si>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</si>
  <si>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</si>
  <si>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</si>
  <si>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</si>
  <si>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</si>
  <si>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</si>
  <si>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</si>
  <si>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</si>
  <si>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</si>
  <si>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</si>
  <si>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</si>
  <si>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</si>
  <si>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</si>
  <si>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</si>
  <si>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</si>
  <si>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</si>
  <si>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</si>
  <si>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</si>
  <si>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</si>
  <si>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</si>
  <si>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</si>
  <si>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</si>
  <si>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</si>
  <si>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</si>
  <si>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</si>
  <si>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</si>
  <si>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</si>
  <si>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</si>
  <si>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</si>
  <si>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</si>
  <si>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</si>
  <si>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</si>
  <si>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</si>
  <si>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</si>
  <si>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</si>
  <si>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</si>
  <si>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</si>
  <si>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</si>
  <si>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</si>
  <si>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</si>
  <si>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</si>
  <si>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</si>
  <si>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</si>
  <si>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</si>
  <si>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</si>
  <si>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</si>
  <si>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</si>
  <si>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</si>
  <si>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</si>
  <si>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</si>
  <si>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</si>
  <si>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</si>
  <si>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</si>
  <si>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</si>
  <si>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</si>
  <si>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</si>
  <si>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</si>
  <si>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</si>
  <si>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</si>
  <si>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</si>
  <si>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</si>
  <si>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</si>
  <si>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</si>
  <si>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</si>
  <si>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</si>
  <si>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</si>
  <si>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</si>
  <si>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</si>
  <si>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</si>
  <si>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</si>
  <si>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</si>
  <si>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</si>
  <si>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</si>
  <si>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</si>
  <si>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</si>
  <si>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</si>
  <si>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</si>
  <si>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</si>
  <si>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</si>
  <si>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</si>
  <si>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</si>
  <si>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</si>
  <si>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</si>
  <si>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</si>
  <si>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</si>
  <si>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</si>
  <si>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</si>
  <si>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</si>
  <si>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</si>
  <si>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</si>
  <si>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</si>
  <si>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</si>
  <si>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</si>
  <si>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</si>
  <si>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</si>
  <si>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</si>
  <si>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</si>
  <si>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</si>
  <si>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</si>
  <si>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</si>
  <si>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</si>
  <si>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</si>
  <si>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</si>
  <si>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</si>
  <si>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</si>
  <si>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</si>
  <si>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</si>
  <si>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</si>
  <si>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</si>
  <si>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</si>
  <si>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</si>
  <si>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</si>
  <si>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</si>
  <si>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</si>
  <si>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</si>
  <si>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</si>
  <si>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</si>
  <si>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</si>
  <si>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</si>
  <si>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</si>
  <si>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</si>
  <si>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</si>
  <si>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</si>
  <si>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</si>
  <si>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</si>
  <si>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</si>
  <si>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</si>
  <si>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</si>
  <si>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</si>
  <si>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</si>
  <si>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</si>
  <si>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</si>
  <si>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</si>
  <si>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</si>
  <si>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</si>
  <si>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</si>
  <si>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</si>
  <si>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</si>
  <si>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</si>
  <si>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</si>
  <si>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</si>
  <si>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</si>
  <si>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</si>
  <si>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</si>
  <si>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</si>
  <si>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</si>
  <si>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</si>
  <si>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</si>
  <si>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</si>
  <si>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</si>
  <si>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</si>
  <si>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</si>
  <si>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</si>
  <si>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</si>
  <si>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</si>
  <si>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</si>
  <si>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</si>
  <si>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</si>
  <si>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</si>
  <si>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</si>
  <si>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</si>
  <si>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</si>
  <si>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</si>
  <si>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</si>
  <si>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</si>
  <si>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</si>
  <si>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</si>
  <si>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</si>
  <si>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</si>
  <si>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</si>
  <si>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</si>
  <si>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</si>
  <si>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</si>
  <si>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</si>
  <si>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</si>
  <si>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</si>
  <si>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</si>
  <si>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</si>
  <si>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</si>
  <si>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</si>
  <si>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</si>
  <si>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</si>
  <si>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</si>
  <si>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</si>
  <si>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</si>
  <si>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</si>
  <si>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</si>
  <si>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</si>
  <si>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</si>
  <si>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</si>
  <si>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</si>
  <si>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</si>
  <si>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</si>
  <si>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</si>
  <si>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</si>
  <si>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</si>
  <si>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</si>
  <si>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</si>
  <si>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</si>
  <si>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</si>
  <si>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</si>
  <si>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</si>
  <si>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</si>
  <si>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</si>
  <si>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</si>
  <si>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</si>
  <si>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</si>
  <si>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</si>
  <si>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</si>
  <si>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</si>
  <si>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</si>
  <si>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</si>
  <si>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</si>
  <si>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</si>
  <si>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</si>
  <si>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</si>
  <si>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</si>
  <si>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</si>
  <si>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</si>
  <si>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</si>
  <si>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</si>
  <si>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</si>
  <si>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</si>
  <si>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</si>
  <si>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</si>
  <si>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</si>
  <si>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</si>
  <si>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</si>
  <si>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</si>
  <si>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</si>
  <si>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</si>
  <si>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</si>
  <si>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</si>
  <si>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</si>
  <si>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</si>
  <si>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</si>
  <si>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</si>
  <si>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</si>
  <si>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</si>
  <si>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</si>
  <si>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</si>
  <si>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</si>
  <si>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</si>
  <si>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</si>
  <si>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</si>
  <si>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</si>
  <si>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</si>
  <si>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</si>
  <si>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</si>
  <si>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</si>
  <si>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</si>
  <si>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</si>
  <si>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</si>
  <si>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</si>
  <si>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</si>
  <si>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</si>
  <si>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</si>
  <si>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</si>
  <si>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</si>
  <si>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</si>
  <si>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</si>
  <si>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</si>
  <si>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</si>
  <si>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</si>
  <si>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</si>
  <si>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</si>
  <si>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</si>
  <si>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</si>
  <si>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</si>
  <si>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</si>
  <si>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</si>
  <si>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</si>
  <si>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</si>
  <si>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</si>
  <si>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</si>
  <si>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</si>
  <si>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</si>
  <si>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</si>
  <si>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</si>
  <si>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</si>
  <si>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</si>
  <si>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</si>
  <si>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</si>
  <si>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</si>
  <si>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</si>
  <si>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</si>
  <si>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</si>
  <si>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</si>
  <si>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</si>
  <si>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</si>
  <si>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</si>
  <si>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</si>
  <si>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</si>
  <si>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</si>
  <si>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</si>
  <si>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</si>
  <si>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</si>
  <si>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</si>
  <si>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</si>
  <si>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</si>
  <si>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</si>
  <si>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</si>
  <si>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</si>
  <si>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</si>
  <si>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</si>
  <si>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</si>
  <si>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</si>
  <si>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</si>
  <si>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</si>
  <si>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</si>
  <si>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</si>
  <si>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</si>
  <si>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</si>
  <si>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</si>
  <si>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</si>
  <si>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</si>
  <si>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</si>
  <si>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</si>
  <si>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</si>
  <si>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</si>
  <si>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</si>
  <si>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</si>
  <si>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</si>
  <si>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</si>
  <si>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</si>
  <si>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</si>
  <si>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</si>
  <si>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</si>
  <si>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</si>
  <si>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</si>
  <si>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</si>
  <si>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</si>
  <si>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</si>
  <si>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</si>
  <si>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</si>
  <si>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</si>
  <si>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</si>
  <si>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</si>
  <si>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</si>
  <si>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</si>
  <si>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</si>
  <si>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</si>
  <si>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</si>
  <si>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</si>
  <si>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</si>
  <si>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</si>
  <si>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</si>
  <si>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</si>
  <si>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</si>
  <si>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</si>
  <si>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</si>
  <si>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</si>
  <si>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</si>
  <si>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</si>
  <si>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</si>
  <si>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</si>
  <si>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</si>
  <si>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</si>
  <si>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</si>
  <si>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</si>
  <si>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</si>
  <si>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</si>
  <si>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</si>
  <si>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</si>
  <si>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</si>
  <si>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</si>
  <si>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</si>
  <si>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</si>
  <si>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</si>
  <si>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</si>
  <si>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</si>
  <si>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</si>
  <si>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</si>
  <si>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</si>
  <si>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</si>
  <si>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</si>
  <si>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</si>
  <si>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</si>
  <si>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</si>
  <si>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</si>
  <si>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</si>
  <si>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</si>
  <si>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</si>
  <si>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</si>
  <si>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</si>
  <si>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</si>
  <si>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</si>
  <si>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</si>
  <si>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</si>
  <si>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</si>
  <si>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</si>
  <si>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</si>
  <si>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</si>
  <si>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</si>
  <si>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</si>
  <si>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</si>
  <si>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</si>
  <si>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</si>
  <si>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</si>
  <si>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</si>
  <si>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</si>
  <si>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</si>
  <si>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</si>
  <si>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</si>
  <si>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</si>
  <si>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</si>
  <si>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</si>
  <si>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</si>
  <si>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</si>
  <si>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</si>
  <si>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</si>
  <si>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</si>
  <si>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</si>
  <si>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</si>
  <si>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</si>
  <si>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</si>
  <si>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</si>
  <si>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</si>
  <si>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</si>
  <si>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</si>
  <si>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</si>
  <si>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</si>
  <si>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</si>
  <si>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</si>
  <si>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</si>
  <si>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</si>
  <si>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</si>
  <si>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</si>
  <si>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</si>
  <si>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</si>
  <si>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</si>
  <si>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</si>
  <si>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</si>
  <si>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</si>
  <si>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</si>
  <si>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</si>
  <si>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</si>
  <si>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</si>
  <si>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</si>
  <si>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</si>
  <si>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</si>
  <si>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</si>
  <si>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</si>
  <si>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</si>
  <si>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</si>
  <si>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</si>
  <si>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</si>
  <si>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</si>
  <si>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</si>
  <si>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</si>
  <si>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</si>
  <si>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</si>
  <si>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</si>
  <si>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</si>
  <si>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</si>
  <si>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</si>
  <si>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</si>
  <si>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</si>
  <si>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</si>
  <si>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</si>
  <si>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</si>
  <si>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</si>
  <si>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</si>
  <si>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</si>
  <si>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</si>
  <si>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</si>
  <si>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</si>
  <si>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</si>
  <si>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</si>
  <si>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</si>
  <si>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</si>
  <si>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</si>
  <si>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</si>
  <si>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</si>
  <si>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</si>
  <si>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</si>
  <si>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</si>
  <si>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</si>
  <si>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</si>
  <si>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</si>
  <si>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</si>
  <si>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</si>
  <si>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</si>
  <si>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</si>
  <si>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</si>
  <si>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</si>
  <si>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</si>
  <si>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</si>
  <si>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</si>
  <si>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</si>
  <si>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</si>
  <si>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</si>
  <si>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</si>
  <si>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</si>
  <si>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</si>
  <si>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</si>
  <si>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</si>
  <si>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</si>
  <si>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</si>
  <si>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</si>
  <si>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</si>
  <si>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</si>
  <si>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</si>
  <si>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</si>
  <si>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</si>
  <si>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</si>
  <si>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</si>
  <si>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</si>
  <si>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</si>
  <si>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</si>
  <si>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</si>
  <si>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</si>
  <si>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</si>
  <si>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</si>
  <si>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</si>
  <si>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</si>
  <si>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</si>
  <si>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</si>
  <si>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</si>
  <si>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</si>
  <si>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</si>
  <si>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</si>
  <si>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</si>
  <si>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</si>
  <si>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</si>
  <si>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</si>
  <si>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</si>
  <si>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</si>
  <si>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</si>
  <si>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</si>
  <si>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</si>
  <si>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</si>
  <si>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</si>
  <si>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</si>
  <si>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</si>
  <si>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</si>
  <si>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</si>
  <si>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</si>
  <si>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</si>
  <si>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</si>
  <si>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</si>
  <si>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</si>
  <si>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</si>
  <si>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</si>
  <si>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</si>
  <si>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</si>
  <si>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</si>
  <si>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</si>
  <si>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</si>
  <si>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</si>
  <si>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</si>
  <si>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</si>
  <si>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</si>
  <si>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</si>
  <si>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</si>
  <si>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</si>
  <si>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</si>
  <si>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</si>
  <si>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</si>
  <si>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</si>
  <si>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</si>
  <si>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</si>
  <si>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</si>
  <si>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</si>
  <si>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</si>
  <si>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</si>
  <si>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</si>
  <si>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</si>
  <si>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</si>
  <si>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</si>
  <si>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</si>
  <si>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</si>
  <si>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</si>
  <si>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</si>
  <si>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</si>
  <si>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</si>
  <si>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</si>
  <si>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</si>
  <si>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</si>
  <si>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</si>
  <si>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</si>
  <si>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</si>
  <si>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</si>
  <si>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</si>
  <si>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</si>
  <si>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</si>
  <si>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</si>
  <si>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</si>
  <si>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</si>
  <si>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</si>
  <si>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</si>
  <si>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</si>
  <si>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</si>
  <si>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</si>
  <si>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</si>
  <si>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</si>
  <si>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</si>
  <si>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</si>
  <si>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</si>
  <si>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</si>
  <si>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</si>
  <si>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</si>
  <si>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</si>
  <si>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</si>
  <si>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</si>
  <si>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</si>
  <si>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</si>
  <si>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</si>
  <si>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</si>
  <si>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</si>
  <si>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</si>
  <si>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</si>
  <si>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</si>
  <si>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</si>
  <si>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</si>
  <si>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</si>
  <si>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</si>
  <si>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</si>
  <si>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</si>
  <si>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</si>
  <si>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</si>
  <si>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</si>
  <si>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</si>
  <si>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</si>
  <si>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</si>
  <si>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</si>
  <si>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</si>
  <si>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</si>
  <si>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</si>
  <si>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</si>
  <si>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</si>
  <si>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</si>
  <si>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</si>
  <si>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</si>
  <si>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</si>
  <si>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</si>
  <si>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</si>
  <si>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</si>
  <si>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</si>
  <si>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</si>
  <si>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</si>
  <si>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</si>
  <si>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</si>
  <si>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</si>
  <si>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</si>
  <si>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</si>
  <si>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</si>
  <si>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</si>
  <si>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</si>
  <si>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</si>
  <si>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</si>
  <si>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</si>
  <si>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</si>
  <si>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</si>
  <si>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</si>
  <si>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</si>
  <si>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</si>
  <si>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</si>
  <si>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</si>
  <si>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</si>
  <si>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</si>
  <si>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</si>
  <si>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</si>
  <si>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</si>
  <si>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</si>
  <si>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</si>
  <si>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</si>
  <si>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</si>
  <si>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</si>
  <si>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</si>
  <si>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</si>
  <si>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</si>
  <si>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</si>
  <si>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</si>
  <si>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</si>
  <si>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</si>
  <si>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</si>
  <si>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</si>
  <si>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</si>
  <si>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</si>
  <si>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</si>
  <si>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</si>
  <si>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</si>
  <si>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</si>
  <si>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</si>
  <si>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</si>
  <si>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</si>
  <si>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</si>
  <si>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</si>
  <si>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</si>
  <si>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</si>
  <si>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</si>
  <si>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</si>
  <si>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</si>
  <si>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</si>
  <si>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</si>
  <si>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</si>
  <si>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</si>
  <si>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</si>
  <si>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</si>
  <si>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</si>
  <si>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</si>
  <si>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</si>
  <si>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</si>
  <si>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</si>
  <si>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</si>
  <si>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</si>
  <si>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</si>
  <si>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</si>
  <si>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</si>
  <si>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</si>
  <si>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</si>
  <si>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</si>
  <si>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</si>
  <si>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</si>
  <si>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</si>
  <si>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</si>
  <si>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</si>
  <si>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</si>
  <si>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</si>
  <si>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</si>
  <si>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</si>
  <si>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</si>
  <si>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</si>
  <si>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</si>
  <si>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</si>
  <si>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</si>
  <si>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</si>
  <si>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</si>
  <si>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</si>
  <si>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</si>
  <si>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</si>
  <si>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</si>
  <si>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</si>
  <si>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</si>
  <si>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</si>
  <si>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</si>
  <si>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</si>
  <si>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</si>
  <si>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</si>
  <si>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</si>
  <si>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</si>
  <si>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</si>
  <si>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</si>
  <si>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</si>
  <si>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</si>
  <si>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</si>
  <si>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</si>
  <si>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</si>
  <si>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</si>
  <si>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</si>
  <si>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</si>
  <si>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</si>
  <si>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</si>
  <si>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</si>
  <si>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</si>
  <si>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</si>
  <si>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</si>
  <si>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</si>
  <si>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</si>
  <si>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</si>
  <si>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</si>
  <si>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</si>
  <si>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</si>
  <si>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</si>
  <si>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</si>
  <si>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</si>
  <si>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</si>
  <si>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</si>
  <si>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</si>
  <si>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</si>
  <si>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</si>
  <si>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</si>
  <si>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</si>
  <si>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</si>
  <si>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</si>
  <si>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</si>
  <si>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</si>
  <si>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</si>
  <si>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</si>
  <si>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</si>
  <si>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</si>
  <si>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</si>
  <si>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</si>
  <si>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</si>
  <si>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</si>
  <si>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</si>
  <si>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</si>
  <si>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</si>
  <si>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</si>
  <si>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</si>
  <si>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</si>
  <si>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</si>
  <si>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</si>
  <si>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</si>
  <si>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</si>
  <si>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</si>
  <si>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</si>
  <si>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</si>
  <si>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</si>
  <si>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</si>
  <si>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</si>
  <si>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</si>
  <si>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</si>
  <si>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</si>
  <si>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</si>
  <si>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</si>
  <si>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</si>
  <si>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</si>
  <si>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</si>
  <si>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</si>
  <si>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</si>
  <si>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</si>
  <si>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</si>
  <si>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</si>
  <si>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</si>
  <si>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</si>
  <si>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</si>
  <si>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</si>
  <si>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</si>
  <si>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</si>
  <si>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</si>
  <si>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</si>
  <si>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</si>
  <si>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</si>
  <si>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</si>
  <si>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</si>
  <si>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</si>
  <si>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</si>
  <si>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</si>
  <si>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</si>
  <si>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</si>
  <si>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</si>
  <si>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</si>
  <si>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</si>
  <si>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</si>
  <si>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</si>
  <si>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</si>
  <si>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</si>
  <si>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</si>
  <si>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</si>
  <si>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</si>
  <si>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</si>
  <si>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</si>
  <si>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</si>
  <si>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</si>
  <si>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</si>
  <si>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</si>
  <si>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</si>
  <si>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</si>
  <si>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</si>
  <si>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</si>
  <si>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</si>
  <si>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</si>
  <si>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</si>
  <si>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</si>
  <si>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</si>
  <si>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</si>
  <si>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</si>
  <si>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</si>
  <si>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</si>
  <si>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</si>
  <si>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</si>
  <si>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</si>
  <si>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</si>
  <si>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</si>
  <si>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</si>
  <si>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</si>
  <si>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</si>
  <si>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</si>
  <si>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</si>
  <si>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</si>
  <si>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</si>
  <si>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</si>
  <si>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</si>
  <si>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</si>
  <si>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</si>
  <si>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</si>
  <si>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</si>
  <si>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</si>
  <si>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</si>
  <si>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</si>
  <si>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</si>
  <si>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</si>
  <si>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</si>
  <si>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</si>
  <si>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</si>
  <si>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</si>
  <si>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</si>
  <si>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</si>
  <si>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</si>
  <si>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</si>
  <si>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</si>
  <si>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</si>
  <si>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</si>
  <si>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</si>
  <si>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</si>
  <si>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</si>
  <si>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</si>
  <si>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</si>
  <si>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</si>
  <si>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</si>
  <si>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</si>
  <si>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</si>
  <si>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</si>
  <si>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</si>
  <si>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</si>
  <si>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</si>
  <si>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</si>
  <si>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</si>
  <si>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</si>
  <si>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</si>
  <si>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</si>
  <si>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</si>
  <si>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</si>
  <si>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</si>
  <si>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</si>
  <si>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</si>
  <si>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</si>
  <si>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</si>
  <si>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</si>
  <si>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</si>
  <si>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</si>
  <si>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</si>
  <si>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</si>
  <si>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</si>
  <si>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</si>
  <si>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</si>
  <si>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</si>
  <si>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</si>
  <si>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</si>
  <si>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</si>
  <si>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</si>
  <si>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</si>
  <si>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</si>
  <si>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</si>
  <si>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</si>
  <si>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</si>
  <si>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</si>
  <si>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</si>
  <si>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</si>
  <si>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</si>
  <si>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</si>
  <si>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</si>
  <si>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</si>
  <si>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</si>
  <si>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</si>
  <si>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</si>
  <si>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</si>
  <si>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</si>
  <si>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</si>
  <si>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</si>
  <si>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</si>
  <si>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</si>
  <si>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</si>
  <si>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</si>
  <si>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</si>
  <si>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</si>
  <si>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</si>
  <si>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</si>
  <si>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</si>
  <si>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</si>
  <si>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</si>
  <si>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</si>
  <si>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</si>
  <si>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</si>
  <si>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</si>
  <si>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</si>
  <si>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</si>
  <si>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</si>
  <si>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</si>
  <si>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</si>
  <si>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</si>
  <si>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</si>
  <si>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</si>
  <si>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</si>
  <si>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</si>
  <si>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</si>
  <si>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</si>
  <si>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</si>
  <si>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</si>
  <si>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</si>
  <si>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</si>
  <si>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</si>
  <si>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</si>
  <si>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</si>
  <si>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</si>
  <si>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</si>
  <si>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</si>
  <si>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</si>
  <si>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</si>
  <si>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</si>
  <si>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</si>
  <si>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</si>
  <si>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</si>
  <si>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</si>
  <si>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</si>
  <si>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</si>
  <si>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</si>
  <si>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</si>
  <si>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</si>
  <si>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</si>
  <si>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</si>
  <si>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</si>
  <si>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</si>
  <si>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</si>
  <si>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</si>
  <si>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</si>
  <si>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</si>
  <si>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</si>
  <si>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</si>
  <si>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</si>
  <si>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</si>
  <si>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</si>
  <si>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</si>
  <si>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</si>
  <si>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</si>
  <si>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</si>
  <si>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</si>
  <si>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</si>
  <si>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</si>
  <si>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</si>
  <si>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</si>
  <si>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</si>
  <si>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</si>
  <si>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</si>
  <si>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</si>
  <si>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</si>
  <si>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</si>
  <si>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</si>
  <si>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</si>
  <si>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</si>
  <si>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</si>
  <si>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</si>
  <si>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</si>
  <si>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</si>
  <si>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</si>
  <si>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</si>
  <si>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</si>
  <si>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</si>
  <si>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</si>
  <si>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</si>
  <si>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</si>
  <si>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</si>
  <si>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</si>
  <si>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</si>
  <si>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</si>
  <si>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</si>
  <si>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</si>
  <si>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</si>
  <si>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</si>
  <si>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</si>
  <si>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</si>
  <si>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</si>
  <si>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</si>
  <si>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</si>
  <si>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</si>
  <si>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</si>
  <si>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</si>
  <si>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</si>
  <si>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</si>
  <si>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</si>
  <si>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</si>
  <si>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</si>
  <si>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</si>
  <si>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</si>
  <si>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</si>
  <si>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</si>
  <si>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</si>
  <si>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</si>
  <si>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</si>
  <si>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</si>
  <si>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</si>
  <si>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</si>
  <si>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</si>
  <si>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</si>
  <si>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</si>
  <si>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</si>
  <si>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</si>
  <si>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</si>
  <si>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</si>
  <si>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</si>
  <si>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</si>
  <si>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</si>
  <si>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</si>
  <si>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</si>
  <si>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</si>
  <si>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</si>
  <si>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</si>
  <si>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</si>
  <si>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</si>
  <si>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</si>
  <si>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</si>
  <si>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</si>
  <si>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</si>
  <si>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</si>
  <si>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</si>
  <si>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</si>
  <si>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</si>
  <si>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</si>
  <si>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</si>
  <si>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</si>
  <si>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</si>
  <si>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</si>
  <si>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</si>
  <si>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</si>
  <si>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</si>
  <si>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</si>
  <si>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</si>
  <si>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</si>
  <si>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</si>
  <si>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</si>
  <si>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</si>
  <si>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</si>
  <si>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</si>
  <si>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</si>
  <si>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</si>
  <si>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</si>
  <si>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</si>
  <si>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</si>
  <si>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</si>
  <si>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</si>
  <si>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</si>
  <si>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</si>
  <si>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</si>
  <si>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</si>
  <si>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</si>
  <si>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</si>
  <si>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</si>
  <si>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</si>
  <si>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</si>
  <si>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</si>
  <si>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</si>
  <si>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</si>
  <si>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</si>
  <si>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</si>
  <si>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</si>
  <si>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</si>
  <si>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</si>
  <si>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</si>
  <si>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</si>
  <si>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</si>
  <si>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</si>
  <si>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</si>
  <si>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</si>
  <si>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</si>
  <si>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</si>
  <si>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</si>
  <si>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</si>
  <si>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</si>
  <si>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</si>
  <si>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</si>
  <si>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</si>
  <si>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</si>
  <si>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</si>
  <si>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</si>
  <si>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</si>
  <si>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</si>
  <si>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</si>
  <si>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</si>
  <si>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</si>
  <si>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</si>
  <si>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</si>
  <si>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</si>
  <si>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</si>
  <si>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</si>
  <si>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</si>
  <si>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</si>
  <si>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</si>
  <si>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</si>
  <si>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</si>
  <si>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</si>
  <si>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</si>
  <si>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</si>
  <si>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</si>
  <si>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</si>
  <si>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</si>
  <si>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</si>
  <si>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</si>
  <si>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</si>
  <si>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</si>
  <si>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</si>
  <si>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</si>
  <si>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</si>
  <si>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</si>
  <si>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</si>
  <si>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</si>
  <si>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</si>
  <si>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</si>
  <si>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</si>
  <si>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</si>
  <si>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</si>
  <si>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</si>
  <si>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</si>
  <si>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</si>
  <si>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</si>
  <si>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</si>
  <si>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</si>
  <si>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</si>
  <si>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</si>
  <si>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</si>
  <si>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</si>
  <si>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</si>
  <si>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</si>
  <si>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</si>
  <si>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</si>
  <si>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</si>
  <si>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</si>
  <si>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</si>
  <si>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</si>
  <si>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</si>
  <si>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</si>
  <si>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</si>
  <si>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</si>
  <si>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</si>
  <si>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</si>
  <si>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</si>
  <si>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</si>
  <si>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</si>
  <si>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</si>
  <si>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</si>
  <si>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</si>
  <si>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</si>
  <si>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</si>
  <si>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</si>
  <si>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</si>
  <si>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</si>
  <si>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</si>
  <si>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</si>
  <si>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</si>
  <si>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</si>
  <si>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</si>
  <si>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</si>
  <si>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</si>
  <si>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</si>
  <si>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</si>
  <si>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</si>
  <si>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</si>
  <si>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</si>
  <si>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</si>
  <si>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</si>
  <si>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</si>
  <si>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</si>
  <si>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</si>
  <si>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</si>
  <si>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</si>
  <si>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</si>
  <si>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</si>
  <si>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</si>
  <si>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</si>
  <si>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</si>
  <si>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</si>
  <si>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</si>
  <si>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</si>
  <si>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</si>
  <si>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</si>
  <si>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</si>
  <si>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</si>
  <si>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</si>
  <si>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</si>
  <si>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</si>
  <si>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</si>
  <si>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</si>
  <si>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</si>
  <si>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</si>
  <si>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</si>
  <si>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</si>
  <si>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</si>
  <si>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</si>
  <si>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</si>
  <si>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</si>
  <si>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</si>
  <si>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</si>
  <si>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</si>
  <si>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</si>
  <si>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</si>
  <si>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</si>
  <si>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</si>
  <si>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</si>
  <si>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</si>
  <si>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</si>
  <si>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</si>
  <si>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</si>
  <si>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</si>
  <si>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</si>
  <si>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</si>
  <si>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</si>
  <si>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</si>
  <si>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</si>
  <si>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</si>
  <si>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</si>
  <si>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</si>
  <si>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</si>
  <si>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</si>
  <si>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</si>
  <si>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</si>
  <si>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</si>
  <si>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</si>
  <si>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</si>
  <si>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</si>
  <si>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</si>
  <si>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</si>
  <si>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</si>
  <si>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</si>
  <si>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</si>
  <si>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</si>
  <si>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</si>
  <si>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</si>
  <si>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</si>
  <si>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</si>
  <si>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</si>
  <si>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</si>
  <si>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</si>
  <si>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</si>
  <si>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</si>
  <si>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</si>
  <si>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</si>
  <si>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</si>
  <si>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</si>
  <si>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</si>
  <si>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</si>
  <si>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</si>
  <si>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</si>
  <si>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</si>
  <si>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</si>
  <si>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</si>
  <si>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</si>
  <si>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</si>
  <si>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</si>
  <si>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</si>
  <si>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</si>
  <si>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</si>
  <si>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</si>
  <si>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</si>
  <si>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</si>
  <si>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</si>
  <si>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</si>
  <si>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</si>
  <si>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</si>
  <si>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</si>
  <si>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</si>
  <si>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</si>
  <si>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</si>
  <si>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</si>
  <si>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</si>
  <si>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</si>
  <si>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</si>
  <si>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</si>
  <si>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</si>
  <si>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</si>
  <si>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</si>
  <si>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</si>
  <si>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</si>
  <si>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</si>
  <si>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</si>
  <si>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</si>
  <si>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</si>
  <si>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</si>
  <si>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</si>
  <si>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</si>
  <si>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</si>
  <si>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</si>
  <si>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</si>
  <si>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</si>
  <si>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</si>
  <si>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</si>
  <si>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</si>
  <si>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</si>
  <si>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</si>
  <si>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</si>
  <si>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</si>
  <si>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</si>
  <si>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</si>
  <si>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</si>
  <si>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</si>
  <si>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</si>
  <si>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</si>
  <si>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</si>
  <si>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</si>
  <si>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</si>
  <si>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</si>
  <si>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</si>
  <si>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</si>
  <si>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</si>
  <si>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</si>
  <si>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</si>
  <si>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</si>
  <si>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</si>
  <si>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</si>
  <si>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</si>
  <si>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</si>
  <si>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</si>
  <si>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</si>
  <si>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</si>
  <si>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</si>
  <si>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</si>
  <si>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</si>
  <si>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</si>
  <si>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</si>
  <si>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</si>
  <si>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</si>
  <si>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</si>
  <si>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</si>
  <si>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</si>
  <si>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</si>
  <si>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</si>
  <si>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</si>
  <si>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</si>
  <si>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</si>
  <si>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</si>
  <si>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</si>
  <si>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</si>
  <si>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</si>
  <si>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</si>
  <si>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</si>
  <si>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</si>
  <si>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</si>
  <si>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</si>
  <si>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</si>
  <si>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</si>
  <si>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</si>
  <si>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</si>
  <si>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</si>
  <si>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</si>
  <si>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</si>
  <si>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</si>
  <si>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</si>
  <si>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</si>
  <si>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</si>
  <si>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</si>
  <si>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</si>
  <si>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</si>
  <si>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</si>
  <si>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</si>
  <si>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</si>
  <si>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</si>
  <si>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</si>
  <si>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</si>
  <si>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</si>
  <si>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</si>
  <si>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</si>
  <si>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</si>
  <si>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</si>
  <si>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</si>
  <si>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</si>
  <si>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</si>
  <si>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</si>
  <si>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</si>
  <si>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</si>
  <si>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</si>
  <si>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</si>
  <si>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</si>
  <si>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</si>
  <si>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</si>
  <si>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</si>
  <si>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</si>
  <si>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</si>
  <si>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</si>
  <si>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</si>
  <si>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</si>
  <si>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</si>
  <si>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</si>
  <si>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</si>
  <si>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</si>
  <si>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</si>
  <si>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</si>
  <si>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</si>
  <si>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</si>
  <si>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</si>
  <si>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</si>
  <si>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</si>
  <si>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</si>
  <si>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</si>
  <si>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</si>
  <si>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</si>
  <si>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</si>
  <si>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</si>
  <si>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</si>
  <si>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</si>
  <si>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</si>
  <si>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</si>
  <si>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</si>
  <si>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</si>
  <si>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</si>
  <si>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</si>
  <si>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</si>
  <si>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</si>
  <si>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</si>
  <si>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</si>
  <si>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</si>
  <si>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</si>
  <si>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</si>
  <si>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</si>
  <si>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</si>
  <si>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</si>
  <si>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</si>
  <si>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</si>
  <si>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</si>
  <si>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</si>
  <si>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</si>
  <si>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</si>
  <si>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</si>
  <si>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</si>
  <si>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</si>
  <si>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</si>
  <si>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</si>
  <si>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</si>
  <si>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</si>
  <si>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</si>
  <si>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</si>
  <si>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</si>
  <si>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</si>
  <si>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</si>
  <si>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</si>
  <si>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</si>
  <si>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</si>
  <si>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</si>
  <si>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</si>
  <si>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</si>
  <si>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</si>
  <si>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</si>
  <si>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</si>
  <si>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</si>
  <si>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</si>
  <si>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</si>
  <si>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</si>
  <si>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</si>
  <si>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</si>
  <si>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</si>
  <si>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</si>
  <si>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</si>
  <si>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</si>
  <si>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</si>
  <si>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</si>
  <si>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</si>
  <si>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</si>
  <si>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</si>
  <si>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</si>
  <si>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</si>
  <si>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</si>
  <si>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</si>
  <si>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</si>
  <si>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</si>
  <si>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</si>
  <si>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</si>
  <si>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</si>
  <si>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</si>
  <si>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</si>
  <si>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</si>
  <si>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</si>
  <si>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</si>
  <si>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</si>
  <si>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</si>
  <si>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</si>
  <si>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</si>
  <si>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</si>
  <si>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</si>
  <si>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</si>
  <si>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</si>
  <si>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</si>
  <si>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</si>
  <si>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</si>
  <si>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</si>
  <si>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</si>
  <si>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</si>
  <si>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</si>
  <si>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</si>
  <si>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</si>
  <si>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</si>
  <si>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</si>
  <si>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</si>
  <si>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</si>
  <si>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</si>
  <si>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</si>
  <si>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</si>
  <si>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</si>
  <si>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</si>
  <si>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</si>
  <si>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</si>
  <si>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</si>
  <si>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</si>
  <si>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</si>
  <si>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</si>
  <si>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</si>
  <si>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</si>
  <si>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</si>
  <si>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</si>
  <si>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</si>
  <si>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</si>
  <si>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</si>
  <si>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</si>
  <si>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</si>
  <si>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</si>
  <si>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</si>
  <si>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</si>
  <si>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</si>
  <si>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</si>
  <si>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</si>
  <si>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</si>
  <si>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</si>
  <si>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</si>
  <si>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</si>
  <si>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</si>
  <si>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</si>
  <si>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</si>
  <si>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</si>
  <si>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</si>
  <si>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</si>
  <si>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</si>
  <si>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</si>
  <si>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</si>
  <si>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</si>
  <si>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</si>
  <si>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</si>
  <si>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</si>
  <si>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</si>
  <si>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</si>
  <si>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</si>
  <si>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</si>
  <si>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</si>
  <si>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</si>
  <si>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</si>
  <si>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</si>
  <si>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</si>
  <si>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</si>
  <si>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</si>
  <si>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</si>
  <si>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</si>
  <si>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</si>
  <si>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</si>
  <si>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</si>
  <si>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</si>
  <si>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</si>
  <si>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</si>
  <si>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</si>
  <si>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</si>
  <si>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</si>
  <si>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</si>
  <si>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</si>
  <si>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</si>
  <si>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</si>
  <si>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</si>
  <si>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</si>
  <si>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</si>
  <si>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</si>
  <si>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</si>
  <si>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</si>
  <si>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</si>
  <si>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</si>
  <si>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</si>
  <si>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</si>
  <si>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</si>
  <si>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</si>
  <si>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</si>
  <si>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</si>
  <si>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</si>
  <si>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</si>
  <si>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</si>
  <si>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</si>
  <si>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</si>
  <si>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</si>
  <si>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</si>
  <si>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</si>
  <si>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</si>
  <si>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</si>
  <si>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</si>
  <si>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</si>
  <si>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</si>
  <si>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</si>
  <si>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</si>
  <si>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</si>
  <si>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</si>
  <si>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</si>
  <si>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</si>
  <si>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</si>
  <si>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</si>
  <si>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</si>
  <si>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</si>
  <si>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</si>
  <si>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</si>
  <si>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</si>
  <si>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</si>
  <si>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</si>
  <si>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</si>
  <si>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</si>
  <si>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</si>
  <si>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</si>
  <si>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</si>
  <si>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</si>
  <si>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</si>
  <si>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</si>
  <si>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</si>
  <si>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</si>
  <si>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</si>
  <si>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</si>
  <si>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</si>
  <si>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</si>
  <si>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</si>
  <si>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</si>
  <si>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</si>
  <si>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</si>
  <si>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</si>
  <si>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</si>
  <si>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</si>
  <si>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</si>
  <si>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</si>
  <si>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</si>
  <si>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</si>
  <si>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</si>
  <si>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</si>
  <si>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</si>
  <si>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</si>
  <si>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</si>
  <si>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</si>
  <si>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</si>
  <si>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</si>
  <si>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</si>
  <si>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</si>
  <si>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</si>
  <si>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</si>
  <si>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</si>
  <si>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</si>
  <si>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</si>
  <si>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</si>
  <si>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</si>
  <si>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</si>
  <si>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</si>
  <si>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</si>
  <si>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</si>
  <si>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</si>
  <si>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</si>
  <si>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</si>
  <si>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</si>
  <si>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</si>
  <si>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</si>
  <si>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</si>
  <si>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</si>
  <si>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</si>
  <si>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</si>
  <si>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</si>
  <si>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</si>
  <si>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</si>
  <si>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</si>
  <si>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</si>
  <si>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</si>
  <si>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</si>
  <si>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</si>
  <si>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</si>
  <si>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</si>
  <si>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</si>
  <si>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</si>
  <si>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</si>
  <si>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</si>
  <si>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</si>
  <si>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</si>
  <si>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</si>
  <si>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</si>
  <si>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</si>
  <si>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</si>
  <si>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</si>
  <si>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</si>
  <si>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</si>
  <si>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</si>
  <si>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</si>
  <si>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</si>
  <si>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</si>
  <si>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</si>
  <si>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</si>
  <si>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</si>
  <si>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</si>
  <si>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</si>
  <si>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</si>
  <si>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</si>
  <si>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</si>
  <si>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</si>
  <si>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</si>
  <si>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</si>
  <si>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</si>
  <si>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</si>
  <si>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</si>
  <si>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</si>
  <si>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</si>
  <si>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</si>
  <si>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</si>
  <si>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</si>
  <si>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</si>
  <si>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</si>
  <si>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</si>
  <si>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</si>
  <si>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</si>
  <si>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</si>
  <si>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</si>
  <si>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</si>
  <si>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</si>
  <si>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</si>
  <si>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</si>
  <si>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</si>
  <si>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</si>
  <si>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</si>
  <si>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</si>
  <si>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</si>
  <si>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</si>
  <si>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</si>
  <si>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</si>
  <si>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</si>
  <si>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</si>
  <si>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</si>
  <si>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</si>
  <si>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</si>
  <si>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</si>
  <si>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</si>
  <si>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</si>
  <si>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</si>
  <si>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</si>
  <si>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</si>
  <si>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</si>
  <si>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</si>
  <si>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</si>
  <si>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</si>
  <si>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</si>
  <si>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</si>
  <si>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</si>
  <si>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</si>
  <si>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</si>
  <si>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</si>
  <si>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</si>
  <si>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</si>
  <si>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</si>
  <si>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</si>
  <si>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</si>
  <si>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</si>
  <si>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</si>
  <si>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</si>
  <si>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</si>
  <si>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</si>
  <si>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</si>
  <si>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</si>
  <si>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</si>
  <si>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</si>
  <si>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</si>
  <si>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</si>
  <si>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</si>
  <si>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</si>
  <si>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</si>
  <si>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</si>
  <si>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</si>
  <si>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</si>
  <si>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</si>
  <si>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</si>
  <si>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</si>
  <si>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</si>
  <si>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</si>
  <si>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</si>
  <si>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</si>
  <si>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</si>
  <si>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</si>
  <si>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</si>
  <si>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</si>
  <si>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</si>
  <si>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</si>
  <si>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</si>
  <si>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</si>
  <si>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</si>
  <si>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</si>
  <si>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</si>
  <si>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</si>
  <si>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</si>
  <si>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</si>
  <si>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</si>
  <si>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</si>
  <si>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</si>
  <si>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</si>
  <si>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</si>
  <si>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</si>
  <si>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</si>
  <si>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</si>
  <si>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</si>
  <si>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</si>
  <si>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</si>
  <si>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</si>
  <si>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</si>
  <si>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</si>
  <si>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</si>
  <si>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</si>
  <si>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</si>
  <si>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</si>
  <si>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</si>
  <si>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</si>
  <si>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</si>
  <si>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</si>
  <si>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</si>
  <si>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</si>
  <si>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</si>
  <si>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</si>
  <si>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</si>
  <si>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</si>
  <si>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</si>
  <si>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</si>
  <si>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</si>
  <si>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</si>
  <si>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</si>
  <si>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</si>
  <si>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</si>
  <si>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</si>
  <si>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</si>
  <si>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</si>
  <si>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</si>
  <si>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</si>
  <si>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</si>
  <si>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</si>
  <si>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</si>
  <si>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</si>
  <si>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</si>
  <si>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</si>
  <si>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</si>
  <si>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</si>
  <si>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</si>
  <si>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</si>
  <si>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</si>
  <si>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</si>
  <si>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</si>
  <si>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</si>
  <si>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</si>
  <si>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</si>
  <si>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</si>
  <si>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</si>
  <si>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</si>
  <si>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</si>
  <si>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</si>
  <si>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</si>
  <si>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</si>
  <si>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</si>
  <si>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</si>
  <si>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</si>
  <si>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</si>
  <si>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</si>
  <si>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</si>
  <si>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</si>
  <si>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</si>
  <si>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</si>
  <si>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</si>
  <si>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</si>
  <si>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</si>
  <si>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</si>
  <si>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</si>
  <si>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</si>
  <si>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</si>
  <si>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</si>
  <si>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</si>
  <si>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</si>
  <si>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</si>
  <si>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</si>
  <si>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</si>
  <si>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</si>
  <si>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</si>
  <si>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</si>
  <si>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</si>
  <si>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</si>
  <si>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</si>
  <si>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</si>
  <si>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</si>
  <si>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</si>
  <si>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</si>
  <si>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</si>
  <si>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</si>
  <si>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</si>
  <si>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</si>
  <si>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</si>
  <si>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</si>
  <si>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</si>
  <si>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</si>
  <si>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</si>
  <si>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</si>
  <si>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</si>
  <si>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</si>
  <si>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</si>
  <si>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</si>
  <si>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</si>
  <si>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</si>
  <si>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</si>
  <si>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</si>
  <si>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</si>
  <si>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</si>
  <si>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</si>
  <si>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</si>
  <si>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</si>
  <si>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</si>
  <si>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</si>
  <si>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</si>
  <si>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</si>
  <si>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</si>
  <si>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</si>
  <si>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</si>
  <si>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</si>
  <si>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</si>
  <si>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</si>
  <si>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</si>
  <si>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</si>
  <si>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</si>
  <si>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</si>
  <si>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</si>
  <si>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</si>
  <si>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</si>
  <si>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</si>
  <si>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</si>
  <si>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</si>
  <si>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</si>
  <si>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</si>
  <si>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</si>
  <si>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</si>
  <si>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</si>
  <si>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</si>
  <si>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</si>
  <si>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</si>
  <si>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</si>
  <si>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</si>
  <si>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</si>
  <si>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</si>
  <si>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</si>
  <si>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</si>
  <si>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</si>
  <si>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</si>
  <si>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</si>
  <si>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</si>
  <si>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</si>
  <si>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</si>
  <si>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</si>
  <si>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</si>
  <si>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</si>
  <si>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</si>
  <si>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</si>
  <si>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</si>
  <si>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</si>
  <si>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</si>
  <si>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</si>
  <si>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</si>
  <si>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</si>
  <si>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</si>
  <si>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</si>
  <si>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</si>
  <si>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</si>
  <si>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</si>
  <si>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</si>
  <si>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</si>
  <si>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</si>
  <si>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</si>
  <si>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</si>
  <si>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</si>
  <si>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</si>
  <si>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</si>
  <si>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</si>
  <si>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</si>
  <si>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</si>
  <si>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</si>
  <si>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</si>
  <si>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</si>
  <si>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</si>
  <si>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</si>
  <si>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</si>
  <si>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</si>
  <si>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</si>
  <si>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</si>
  <si>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</si>
  <si>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</si>
  <si>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</si>
  <si>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</si>
  <si>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</si>
  <si>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</si>
  <si>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</si>
  <si>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</si>
  <si>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</si>
  <si>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</si>
  <si>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</si>
  <si>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</si>
  <si>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</si>
  <si>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</si>
  <si>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</si>
  <si>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</si>
  <si>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</si>
  <si>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</si>
  <si>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</si>
  <si>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</si>
  <si>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</si>
  <si>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</si>
  <si>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</si>
  <si>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</si>
  <si>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</si>
  <si>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</si>
  <si>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</si>
  <si>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</si>
  <si>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</si>
  <si>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</si>
  <si>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</si>
  <si>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</si>
  <si>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</si>
  <si>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</si>
  <si>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</si>
  <si>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</si>
  <si>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</si>
  <si>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</si>
  <si>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</si>
  <si>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</si>
  <si>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</si>
  <si>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</si>
  <si>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</si>
  <si>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</si>
  <si>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</si>
  <si>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</si>
  <si>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</si>
  <si>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</si>
  <si>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</si>
  <si>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</si>
  <si>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</si>
  <si>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</si>
  <si>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</si>
  <si>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</si>
  <si>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</si>
  <si>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</si>
  <si>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</si>
  <si>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</si>
  <si>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</si>
  <si>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</si>
  <si>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</si>
  <si>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</si>
  <si>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</si>
  <si>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</si>
  <si>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</si>
  <si>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</si>
  <si>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</si>
  <si>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</si>
  <si>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</si>
  <si>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</si>
  <si>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</si>
  <si>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</si>
  <si>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</si>
  <si>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</si>
  <si>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</si>
  <si>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</si>
  <si>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</si>
  <si>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</si>
  <si>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</si>
  <si>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</si>
  <si>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</si>
  <si>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</si>
  <si>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</si>
  <si>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</si>
  <si>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</si>
  <si>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</si>
  <si>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</si>
  <si>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</si>
  <si>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</si>
  <si>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</si>
  <si>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</si>
  <si>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</si>
  <si>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</si>
  <si>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</si>
  <si>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</si>
  <si>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</si>
  <si>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</si>
  <si>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</si>
  <si>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</si>
  <si>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</si>
  <si>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</si>
  <si>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</si>
  <si>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</si>
  <si>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</si>
  <si>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</si>
  <si>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</si>
  <si>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</si>
  <si>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</si>
  <si>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</si>
  <si>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</si>
  <si>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</si>
  <si>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</si>
  <si>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</si>
  <si>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</si>
  <si>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</si>
  <si>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</si>
  <si>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</si>
  <si>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</si>
  <si>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</si>
  <si>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</si>
  <si>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</si>
  <si>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</si>
  <si>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</si>
  <si>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</si>
  <si>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</si>
  <si>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</si>
  <si>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</si>
  <si>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</si>
  <si>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</si>
  <si>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</si>
  <si>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</si>
  <si>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</si>
  <si>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</si>
  <si>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</si>
  <si>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</si>
  <si>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</si>
  <si>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</si>
  <si>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</si>
  <si>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</si>
  <si>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</si>
  <si>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</si>
  <si>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</si>
  <si>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</si>
  <si>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</si>
  <si>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</si>
  <si>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</si>
  <si>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</si>
  <si>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</si>
  <si>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</si>
  <si>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</si>
  <si>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</si>
  <si>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</si>
  <si>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</si>
  <si>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</si>
  <si>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</si>
  <si>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</si>
  <si>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</si>
  <si>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</si>
  <si>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</si>
  <si>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</si>
  <si>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</si>
  <si>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</si>
  <si>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</si>
  <si>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</si>
  <si>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</si>
  <si>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</si>
  <si>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</si>
  <si>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</si>
  <si>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</si>
  <si>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</si>
  <si>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</si>
  <si>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</si>
  <si>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</si>
  <si>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</si>
  <si>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</si>
  <si>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</si>
  <si>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</si>
  <si>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</si>
  <si>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</si>
  <si>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</si>
  <si>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</si>
  <si>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</si>
  <si>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</si>
  <si>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</si>
  <si>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</si>
  <si>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</si>
  <si>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</si>
  <si>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</si>
  <si>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</si>
  <si>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</si>
  <si>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</si>
  <si>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</si>
  <si>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</si>
  <si>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</si>
  <si>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</si>
  <si>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</si>
  <si>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</si>
  <si>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</si>
  <si>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</si>
  <si>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</si>
  <si>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</si>
  <si>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</si>
  <si>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</si>
  <si>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</si>
  <si>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</si>
  <si>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</si>
  <si>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</si>
  <si>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</si>
  <si>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</si>
  <si>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</si>
  <si>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</si>
  <si>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</si>
  <si>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</si>
  <si>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</si>
  <si>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</si>
  <si>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</si>
  <si>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</si>
  <si>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</si>
  <si>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</si>
  <si>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</si>
  <si>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</si>
  <si>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</si>
  <si>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</si>
  <si>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</si>
  <si>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</si>
  <si>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</si>
  <si>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</si>
  <si>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</si>
  <si>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</si>
  <si>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</si>
  <si>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</si>
  <si>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</si>
  <si>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</si>
  <si>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</si>
  <si>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</si>
  <si>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</si>
  <si>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</si>
  <si>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</si>
  <si>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</si>
  <si>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</si>
  <si>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</si>
  <si>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</si>
  <si>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</si>
  <si>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</si>
  <si>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</si>
  <si>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</si>
  <si>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</si>
  <si>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</si>
  <si>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</si>
  <si>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</si>
  <si>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</si>
  <si>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</si>
  <si>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</si>
  <si>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</si>
  <si>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</si>
  <si>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</si>
  <si>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</si>
  <si>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</si>
  <si>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</si>
  <si>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</si>
  <si>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</si>
  <si>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</si>
  <si>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</si>
  <si>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</si>
  <si>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</si>
  <si>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</si>
  <si>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</si>
  <si>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</si>
  <si>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</si>
  <si>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</si>
  <si>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</si>
  <si>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</si>
  <si>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</si>
  <si>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</si>
  <si>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</si>
  <si>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</si>
  <si>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</si>
  <si>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</si>
  <si>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</si>
  <si>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</si>
  <si>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</si>
  <si>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</si>
  <si>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</si>
  <si>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</si>
  <si>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</si>
  <si>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</si>
  <si>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</si>
  <si>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</si>
  <si>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</si>
  <si>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</si>
  <si>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</si>
  <si>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</si>
  <si>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</si>
  <si>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</si>
  <si>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</si>
  <si>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</si>
  <si>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</si>
  <si>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</si>
  <si>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</si>
  <si>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</si>
  <si>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</si>
  <si>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</si>
  <si>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</si>
  <si>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</si>
  <si>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</si>
  <si>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</si>
  <si>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</si>
  <si>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</si>
  <si>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</si>
  <si>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</si>
  <si>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</si>
  <si>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</si>
  <si>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</si>
  <si>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</si>
  <si>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</si>
  <si>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</si>
  <si>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</si>
  <si>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</si>
  <si>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</si>
  <si>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</si>
  <si>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</si>
  <si>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</si>
  <si>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</si>
  <si>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</si>
  <si>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</si>
  <si>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</si>
  <si>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</si>
  <si>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</si>
  <si>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</si>
  <si>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</si>
  <si>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</si>
  <si>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</si>
  <si>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</si>
  <si>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</si>
  <si>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</si>
  <si>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</si>
  <si>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</si>
  <si>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</si>
  <si>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</si>
  <si>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</si>
  <si>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</si>
  <si>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</si>
  <si>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</si>
  <si>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</si>
  <si>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</si>
  <si>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</si>
  <si>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</si>
  <si>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</si>
  <si>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</si>
  <si>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</si>
  <si>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</si>
  <si>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</si>
  <si>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</si>
  <si>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</si>
  <si>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</si>
  <si>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</si>
  <si>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</si>
  <si>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</si>
  <si>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</si>
  <si>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</si>
  <si>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</si>
  <si>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</si>
  <si>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</si>
  <si>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</si>
  <si>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</si>
  <si>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</si>
  <si>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</si>
  <si>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</si>
  <si>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</si>
  <si>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</si>
  <si>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</si>
  <si>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</si>
  <si>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</si>
  <si>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</si>
  <si>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</si>
  <si>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</si>
  <si>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</si>
  <si>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</si>
  <si>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</si>
  <si>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</si>
  <si>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</si>
  <si>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</si>
  <si>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</si>
  <si>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</si>
  <si>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</si>
  <si>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</si>
  <si>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</si>
  <si>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</si>
  <si>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</si>
  <si>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</si>
  <si>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</si>
  <si>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</si>
  <si>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</si>
  <si>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</si>
  <si>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</si>
  <si>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</si>
  <si>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</si>
  <si>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</si>
  <si>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</si>
  <si>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</si>
  <si>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</si>
  <si>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</si>
  <si>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</si>
  <si>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</si>
  <si>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</si>
  <si>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</si>
  <si>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</si>
  <si>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</si>
  <si>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</si>
  <si>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</si>
  <si>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</si>
  <si>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</si>
  <si>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</si>
  <si>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</si>
  <si>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</si>
  <si>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</si>
  <si>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</si>
  <si>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</si>
  <si>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</si>
  <si>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</si>
  <si>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</si>
  <si>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</si>
  <si>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</si>
  <si>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</si>
  <si>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</si>
  <si>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</si>
  <si>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</si>
  <si>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</si>
  <si>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</si>
  <si>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</si>
  <si>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</si>
  <si>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</si>
  <si>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</si>
  <si>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</si>
  <si>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</si>
  <si>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</si>
  <si>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</si>
  <si>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</si>
  <si>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</si>
  <si>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</si>
  <si>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</si>
  <si>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</si>
  <si>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</si>
  <si>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</si>
  <si>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</si>
  <si>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</si>
  <si>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</si>
  <si>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</si>
  <si>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</si>
  <si>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</si>
  <si>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</si>
  <si>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</si>
  <si>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</si>
  <si>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</si>
  <si>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</si>
  <si>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</si>
  <si>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</si>
  <si>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</si>
  <si>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</si>
  <si>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</si>
  <si>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</si>
  <si>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</si>
  <si>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</si>
  <si>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</si>
  <si>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</si>
  <si>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</si>
  <si>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</si>
  <si>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</si>
  <si>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</si>
  <si>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</si>
  <si>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</si>
  <si>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</si>
  <si>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</si>
  <si>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</si>
  <si>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</si>
  <si>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</si>
  <si>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</si>
  <si>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</si>
  <si>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</si>
  <si>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</si>
  <si>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</si>
  <si>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</si>
  <si>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</si>
  <si>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</si>
  <si>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</si>
  <si>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</si>
  <si>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</si>
  <si>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</si>
  <si>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</si>
  <si>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</si>
  <si>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</si>
  <si>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</si>
  <si>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</si>
  <si>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</si>
  <si>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</si>
  <si>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</si>
  <si>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</si>
  <si>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</si>
  <si>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</si>
  <si>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</si>
  <si>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</si>
  <si>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</si>
  <si>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</si>
  <si>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</si>
  <si>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</si>
  <si>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</si>
  <si>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</si>
  <si>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</si>
  <si>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</si>
  <si>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</si>
  <si>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</si>
  <si>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</si>
  <si>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</si>
  <si>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</si>
  <si>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</si>
  <si>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</si>
  <si>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</si>
  <si>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</si>
  <si>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</si>
  <si>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</si>
  <si>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</si>
  <si>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</si>
  <si>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</si>
  <si>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</si>
  <si>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</si>
  <si>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</si>
  <si>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</si>
  <si>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</si>
  <si>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</si>
  <si>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</si>
  <si>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</si>
  <si>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</si>
  <si>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</si>
  <si>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</si>
  <si>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</si>
  <si>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</si>
  <si>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</si>
  <si>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</si>
  <si>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</si>
  <si>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</si>
  <si>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</si>
  <si>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</si>
  <si>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</si>
  <si>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</si>
  <si>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</si>
  <si>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</si>
  <si>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</si>
  <si>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</si>
  <si>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</si>
  <si>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</si>
  <si>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</si>
  <si>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</si>
  <si>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</si>
  <si>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</si>
  <si>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</si>
  <si>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</si>
  <si>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</si>
  <si>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</si>
  <si>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</si>
  <si>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</si>
  <si>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</si>
  <si>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</si>
  <si>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</si>
  <si>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</si>
  <si>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</si>
  <si>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</si>
  <si>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</si>
  <si>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</si>
  <si>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</si>
  <si>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</si>
  <si>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</si>
  <si>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</si>
  <si>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</si>
  <si>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</si>
  <si>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</si>
  <si>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</si>
  <si>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</si>
  <si>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</si>
  <si>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</si>
  <si>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</si>
  <si>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</si>
  <si>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</si>
  <si>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</si>
  <si>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</si>
  <si>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</si>
  <si>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</si>
  <si>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</si>
  <si>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</si>
  <si>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</si>
  <si>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</si>
  <si>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</si>
  <si>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</si>
  <si>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</si>
  <si>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</si>
  <si>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</si>
  <si>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</si>
  <si>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</si>
  <si>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</si>
  <si>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</si>
  <si>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</si>
  <si>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</si>
  <si>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</si>
  <si>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</si>
  <si>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</si>
  <si>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</si>
  <si>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</si>
  <si>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</si>
  <si>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</si>
  <si>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</si>
  <si>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</si>
  <si>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</si>
  <si>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</si>
  <si>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</si>
  <si>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</si>
  <si>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</si>
  <si>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</si>
  <si>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</si>
  <si>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</si>
  <si>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</si>
  <si>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</si>
  <si>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</si>
  <si>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</si>
  <si>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</si>
  <si>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</si>
  <si>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</si>
  <si>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</si>
  <si>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</si>
  <si>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</si>
  <si>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</si>
  <si>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</si>
  <si>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</si>
  <si>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</si>
  <si>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</si>
  <si>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</si>
  <si>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</si>
  <si>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</si>
  <si>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</si>
  <si>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</si>
  <si>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</si>
  <si>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</si>
  <si>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</si>
  <si>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</si>
  <si>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</si>
  <si>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</si>
  <si>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</si>
  <si>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</si>
  <si>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</si>
  <si>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</si>
  <si>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</si>
  <si>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</si>
  <si>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</si>
  <si>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</si>
  <si>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</si>
  <si>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</si>
  <si>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</si>
  <si>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</si>
  <si>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</si>
  <si>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</si>
  <si>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</si>
  <si>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</si>
  <si>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</si>
  <si>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</si>
  <si>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</si>
  <si>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</si>
  <si>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</si>
  <si>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</si>
  <si>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</si>
  <si>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</si>
  <si>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</si>
  <si>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</si>
  <si>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</si>
  <si>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</si>
  <si>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</si>
  <si>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</si>
  <si>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</si>
  <si>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</si>
  <si>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</si>
  <si>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</si>
  <si>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</si>
  <si>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</si>
  <si>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</si>
  <si>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</si>
  <si>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</si>
  <si>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</si>
  <si>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</si>
  <si>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</si>
  <si>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</si>
  <si>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</si>
  <si>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</si>
  <si>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</si>
  <si>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</si>
  <si>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</si>
  <si>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</si>
  <si>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</si>
  <si>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</si>
  <si>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</si>
  <si>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</si>
  <si>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</si>
  <si>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</si>
  <si>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</si>
  <si>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</si>
  <si>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</si>
  <si>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</si>
  <si>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</si>
  <si>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</si>
  <si>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</si>
  <si>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</si>
  <si>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</si>
  <si>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</si>
  <si>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</si>
  <si>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</si>
  <si>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</si>
  <si>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</si>
  <si>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</si>
  <si>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</si>
  <si>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</si>
  <si>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</si>
  <si>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</si>
  <si>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</si>
  <si>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</si>
  <si>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</si>
  <si>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</si>
  <si>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</si>
  <si>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</si>
  <si>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</si>
  <si>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</si>
  <si>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</si>
  <si>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</si>
  <si>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</si>
  <si>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</si>
  <si>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</si>
  <si>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</si>
  <si>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</si>
  <si>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</si>
  <si>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</si>
  <si>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</si>
  <si>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</si>
  <si>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</si>
  <si>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</si>
  <si>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</si>
  <si>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</si>
  <si>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</si>
  <si>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</si>
  <si>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</si>
  <si>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</si>
  <si>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</si>
  <si>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</si>
  <si>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</si>
  <si>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</si>
  <si>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</si>
  <si>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</si>
  <si>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</si>
  <si>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</si>
  <si>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</si>
  <si>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</si>
  <si>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</si>
  <si>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</si>
  <si>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</si>
  <si>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</si>
  <si>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</si>
  <si>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</si>
  <si>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</si>
  <si>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</si>
  <si>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</si>
  <si>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</si>
  <si>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</si>
  <si>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</si>
  <si>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</si>
  <si>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</si>
  <si>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</si>
  <si>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</si>
  <si>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</si>
  <si>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</si>
  <si>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</si>
  <si>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</si>
  <si>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</si>
  <si>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</si>
  <si>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</si>
  <si>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</si>
  <si>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</si>
  <si>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</si>
  <si>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</si>
  <si>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</si>
  <si>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</si>
  <si>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</si>
  <si>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</si>
  <si>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</si>
  <si>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</si>
  <si>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</si>
  <si>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</si>
  <si>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</si>
  <si>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</si>
  <si>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</si>
  <si>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</si>
  <si>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</si>
  <si>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</si>
  <si>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</si>
  <si>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</si>
  <si>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</si>
  <si>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</si>
  <si>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</si>
  <si>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</si>
  <si>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</si>
  <si>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</si>
  <si>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</si>
  <si>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</si>
  <si>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</si>
  <si>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</si>
  <si>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</si>
  <si>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</si>
  <si>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</si>
  <si>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</si>
  <si>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</si>
  <si>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</si>
  <si>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</si>
  <si>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</si>
  <si>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</si>
  <si>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</si>
  <si>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</si>
  <si>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</si>
  <si>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</si>
  <si>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</si>
  <si>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</si>
  <si>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</si>
  <si>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</si>
  <si>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</si>
  <si>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</si>
  <si>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</si>
  <si>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</si>
  <si>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</si>
  <si>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</si>
  <si>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</si>
  <si>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</si>
  <si>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</si>
  <si>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</si>
  <si>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</si>
  <si>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</si>
  <si>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</si>
  <si>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</si>
  <si>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</si>
  <si>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</si>
  <si>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</si>
  <si>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</si>
  <si>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</si>
  <si>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</si>
  <si>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</si>
  <si>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</si>
  <si>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</si>
  <si>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</si>
  <si>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</si>
  <si>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</si>
  <si>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</si>
  <si>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</si>
  <si>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</si>
  <si>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</si>
  <si>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</si>
  <si>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</si>
  <si>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</si>
  <si>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</si>
  <si>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</si>
  <si>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</si>
  <si>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</si>
  <si>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</si>
  <si>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</si>
  <si>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</si>
  <si>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</si>
  <si>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</si>
  <si>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</si>
  <si>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</si>
  <si>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</si>
  <si>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</si>
  <si>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</si>
  <si>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</si>
  <si>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</si>
  <si>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</si>
  <si>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</si>
  <si>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</si>
  <si>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</si>
  <si>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</si>
  <si>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</si>
  <si>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</si>
  <si>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</si>
  <si>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</si>
  <si>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</si>
  <si>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</si>
  <si>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</si>
  <si>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</si>
  <si>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</si>
  <si>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</si>
  <si>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</si>
  <si>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</si>
  <si>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</si>
  <si>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</si>
  <si>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</si>
  <si>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</si>
  <si>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</si>
  <si>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</si>
  <si>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</si>
  <si>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</si>
  <si>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</si>
  <si>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</si>
  <si>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</si>
  <si>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</si>
  <si>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</si>
  <si>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</si>
  <si>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</si>
  <si>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</si>
  <si>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</si>
  <si>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</si>
  <si>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</si>
  <si>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</si>
  <si>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</si>
  <si>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</si>
  <si>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</si>
  <si>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</si>
  <si>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</si>
  <si>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</si>
  <si>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</si>
  <si>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</si>
  <si>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</si>
  <si>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</si>
  <si>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</si>
  <si>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</si>
  <si>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</si>
  <si>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</si>
  <si>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</si>
  <si>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</si>
  <si>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</si>
  <si>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</si>
  <si>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</si>
  <si>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</si>
  <si>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</si>
  <si>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</si>
  <si>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</si>
  <si>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</si>
  <si>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</si>
  <si>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</si>
  <si>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</si>
  <si>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</si>
  <si>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</si>
  <si>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</si>
  <si>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</si>
  <si>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</si>
  <si>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</si>
  <si>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</si>
  <si>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</si>
  <si>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</si>
  <si>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</si>
  <si>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</si>
  <si>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</si>
  <si>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</si>
  <si>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</si>
  <si>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</si>
  <si>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</si>
  <si>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</si>
  <si>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</si>
  <si>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</si>
  <si>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</si>
  <si>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</si>
  <si>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</si>
  <si>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</si>
  <si>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</si>
  <si>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</si>
  <si>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</si>
  <si>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</si>
  <si>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</si>
  <si>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</si>
  <si>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</si>
  <si>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</si>
  <si>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</si>
  <si>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</si>
  <si>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</si>
  <si>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</si>
  <si>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</si>
  <si>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</si>
  <si>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</si>
  <si>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</si>
  <si>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</si>
  <si>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</si>
  <si>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</si>
  <si>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</si>
  <si>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</si>
  <si>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</si>
  <si>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</si>
  <si>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</si>
  <si>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</si>
  <si>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</si>
  <si>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</si>
  <si>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</si>
  <si>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</si>
  <si>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</si>
  <si>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</si>
  <si>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</si>
  <si>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</si>
  <si>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</si>
  <si>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</si>
  <si>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</si>
  <si>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</si>
  <si>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</si>
  <si>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</si>
  <si>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</si>
  <si>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</si>
  <si>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</si>
  <si>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</si>
  <si>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</si>
  <si>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</si>
  <si>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</si>
  <si>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</si>
  <si>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</si>
  <si>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</si>
  <si>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</si>
  <si>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</si>
  <si>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</si>
  <si>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</si>
  <si>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</si>
  <si>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</si>
  <si>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</si>
  <si>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</si>
  <si>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</si>
  <si>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</si>
  <si>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</si>
  <si>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</si>
  <si>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</si>
  <si>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</si>
  <si>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</si>
  <si>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</si>
  <si>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</si>
  <si>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</si>
  <si>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</si>
  <si>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</si>
  <si>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</si>
  <si>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</si>
  <si>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</si>
  <si>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</si>
  <si>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</si>
  <si>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</si>
  <si>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</si>
  <si>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</si>
  <si>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</si>
  <si>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</si>
  <si>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</si>
  <si>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</si>
  <si>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</si>
  <si>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</si>
  <si>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</si>
  <si>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</si>
  <si>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</si>
  <si>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</si>
  <si>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</si>
  <si>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</si>
  <si>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</si>
  <si>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</si>
  <si>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</si>
  <si>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</si>
  <si>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</si>
  <si>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</si>
  <si>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</si>
  <si>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</si>
  <si>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</si>
  <si>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</si>
  <si>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</si>
  <si>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</si>
  <si>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</si>
  <si>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</si>
  <si>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</si>
  <si>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</si>
  <si>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</si>
  <si>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</si>
  <si>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</si>
  <si>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</si>
  <si>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</si>
  <si>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</si>
  <si>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</si>
  <si>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</si>
  <si>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</si>
  <si>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</si>
  <si>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</si>
  <si>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</si>
  <si>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</si>
  <si>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</si>
  <si>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</si>
  <si>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</si>
  <si>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</si>
  <si>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</si>
  <si>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</si>
  <si>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</si>
  <si>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</si>
  <si>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</si>
  <si>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</si>
  <si>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</si>
  <si>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</si>
  <si>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</si>
  <si>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</si>
  <si>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</si>
  <si>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</si>
  <si>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</si>
  <si>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</si>
  <si>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</si>
  <si>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</si>
  <si>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</si>
  <si>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</si>
  <si>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</si>
  <si>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</si>
  <si>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</si>
  <si>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</si>
  <si>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</si>
  <si>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</si>
  <si>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</si>
  <si>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</si>
  <si>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</si>
  <si>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</si>
  <si>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</si>
  <si>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</si>
  <si>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</si>
  <si>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</si>
  <si>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</si>
  <si>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</si>
  <si>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</si>
  <si>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</si>
  <si>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</si>
  <si>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</si>
  <si>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</si>
  <si>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</si>
  <si>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</si>
  <si>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</si>
  <si>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</si>
  <si>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</si>
  <si>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</si>
  <si>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</si>
  <si>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</si>
  <si>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</si>
  <si>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</si>
  <si>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</si>
  <si>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</si>
  <si>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</si>
  <si>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</si>
  <si>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</si>
  <si>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</si>
  <si>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</si>
  <si>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</si>
  <si>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</si>
  <si>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</si>
  <si>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</si>
  <si>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</si>
  <si>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</si>
  <si>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</si>
  <si>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</si>
  <si>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</si>
  <si>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</si>
  <si>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</si>
  <si>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</si>
  <si>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</si>
  <si>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</si>
  <si>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</si>
  <si>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</si>
  <si>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</si>
  <si>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</si>
  <si>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</si>
  <si>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</si>
  <si>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</si>
  <si>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</si>
  <si>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</si>
  <si>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</si>
  <si>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</si>
  <si>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</si>
  <si>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</si>
  <si>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</si>
  <si>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</si>
  <si>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</si>
  <si>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</si>
  <si>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</si>
  <si>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</si>
  <si>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</si>
  <si>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</si>
  <si>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</si>
  <si>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</si>
  <si>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</si>
  <si>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</si>
  <si>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</si>
  <si>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</si>
  <si>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</si>
  <si>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</si>
  <si>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</si>
  <si>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</si>
  <si>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</si>
  <si>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</si>
  <si>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</si>
  <si>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</si>
  <si>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</si>
  <si>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</si>
  <si>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</si>
  <si>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</si>
  <si>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</si>
  <si>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</si>
  <si>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</si>
  <si>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</si>
  <si>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</si>
  <si>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</si>
  <si>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</si>
  <si>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</si>
  <si>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</si>
  <si>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</si>
  <si>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</si>
  <si>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</si>
  <si>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</si>
  <si>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</si>
  <si>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</si>
  <si>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</si>
  <si>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</si>
  <si>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</si>
  <si>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</si>
  <si>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</si>
  <si>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</si>
  <si>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</si>
  <si>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</si>
  <si>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</si>
  <si>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</si>
  <si>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</si>
  <si>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</si>
  <si>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</si>
  <si>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</si>
  <si>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</si>
  <si>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</si>
  <si>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</si>
  <si>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</si>
  <si>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</si>
  <si>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</si>
  <si>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</si>
  <si>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</si>
  <si>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</si>
  <si>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</si>
  <si>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</si>
  <si>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</si>
  <si>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</si>
  <si>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</si>
  <si>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</si>
  <si>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</si>
  <si>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</si>
  <si>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</si>
  <si>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</si>
  <si>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</si>
  <si>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</si>
  <si>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</si>
  <si>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</si>
  <si>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</si>
  <si>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</si>
  <si>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</si>
  <si>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</si>
  <si>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</si>
  <si>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</si>
  <si>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</si>
  <si>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</si>
  <si>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</si>
  <si>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</si>
  <si>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</si>
  <si>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</si>
  <si>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</si>
  <si>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</si>
  <si>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</si>
  <si>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</si>
  <si>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</si>
  <si>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</si>
  <si>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</si>
  <si>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</si>
  <si>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</si>
  <si>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</si>
  <si>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</si>
  <si>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</si>
  <si>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</si>
  <si>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</si>
  <si>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</si>
  <si>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</si>
  <si>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</si>
  <si>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</si>
  <si>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</si>
  <si>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</si>
  <si>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</si>
  <si>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</si>
  <si>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</si>
  <si>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</si>
  <si>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</si>
  <si>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</si>
  <si>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</si>
  <si>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</si>
  <si>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</si>
  <si>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</si>
  <si>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</si>
  <si>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</si>
  <si>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</si>
  <si>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</si>
  <si>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</si>
  <si>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</si>
  <si>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</si>
  <si>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</si>
  <si>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</si>
  <si>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</si>
  <si>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</si>
  <si>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</si>
  <si>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</si>
  <si>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</si>
  <si>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</si>
  <si>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</si>
  <si>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</si>
  <si>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</si>
  <si>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</si>
  <si>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</si>
  <si>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</si>
  <si>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</si>
  <si>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</si>
  <si>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</si>
  <si>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</si>
  <si>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</si>
  <si>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</si>
  <si>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</si>
  <si>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</si>
  <si>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</si>
  <si>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</si>
  <si>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</si>
  <si>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</si>
  <si>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</si>
  <si>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</si>
  <si>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</si>
  <si>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</si>
  <si>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</si>
  <si>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</si>
  <si>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</si>
  <si>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</si>
  <si>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</si>
  <si>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</si>
  <si>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</si>
  <si>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</si>
  <si>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</si>
  <si>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</si>
  <si>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</si>
  <si>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</si>
  <si>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</si>
  <si>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</si>
  <si>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</si>
  <si>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</si>
  <si>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</si>
  <si>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</si>
  <si>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</si>
  <si>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</si>
  <si>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</si>
  <si>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</si>
  <si>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</si>
  <si>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</si>
  <si>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</si>
  <si>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</si>
  <si>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</si>
  <si>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</si>
  <si>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</si>
  <si>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</si>
  <si>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</si>
  <si>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</si>
  <si>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</si>
  <si>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</si>
  <si>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</si>
  <si>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</si>
  <si>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</si>
  <si>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</si>
  <si>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</si>
  <si>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</si>
  <si>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</si>
  <si>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</si>
  <si>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</si>
  <si>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</si>
  <si>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</si>
  <si>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</si>
  <si>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</si>
  <si>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</si>
  <si>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</si>
  <si>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</si>
  <si>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</si>
  <si>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</si>
  <si>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</si>
  <si>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</si>
  <si>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</si>
  <si>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</si>
  <si>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</si>
  <si>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</si>
  <si>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</si>
  <si>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</si>
  <si>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</si>
  <si>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</si>
  <si>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</si>
  <si>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</si>
  <si>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</si>
  <si>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</si>
  <si>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</si>
  <si>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</si>
  <si>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</si>
  <si>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</si>
  <si>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</si>
  <si>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</si>
  <si>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</si>
  <si>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</si>
  <si>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</si>
  <si>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</si>
  <si>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</si>
  <si>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</si>
  <si>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</si>
  <si>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</si>
  <si>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</si>
  <si>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</si>
  <si>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</si>
  <si>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</si>
  <si>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</si>
  <si>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</si>
  <si>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</si>
  <si>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</si>
  <si>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</si>
  <si>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</si>
  <si>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</si>
  <si>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</si>
  <si>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</si>
  <si>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</si>
  <si>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</si>
  <si>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</si>
  <si>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</si>
  <si>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</si>
  <si>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</si>
  <si>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</si>
  <si>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</si>
  <si>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</si>
  <si>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</si>
  <si>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</si>
  <si>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</si>
  <si>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</si>
  <si>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</si>
  <si>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</si>
  <si>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</si>
  <si>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</si>
  <si>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</si>
  <si>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</si>
  <si>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</si>
  <si>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</si>
  <si>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</si>
  <si>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</si>
  <si>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</si>
  <si>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</si>
  <si>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</si>
  <si>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</si>
  <si>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</si>
  <si>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</si>
  <si>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</si>
  <si>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</si>
  <si>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</si>
  <si>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</si>
  <si>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</si>
  <si>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</si>
  <si>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</si>
  <si>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</si>
  <si>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</si>
  <si>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</si>
  <si>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</si>
  <si>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</si>
  <si>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</si>
  <si>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</si>
  <si>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</si>
  <si>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</si>
  <si>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</si>
  <si>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</si>
  <si>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</si>
  <si>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</si>
  <si>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</si>
  <si>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</si>
  <si>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</si>
  <si>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</si>
  <si>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</si>
  <si>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</si>
  <si>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</si>
  <si>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</si>
  <si>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</si>
  <si>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</si>
  <si>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</si>
  <si>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</si>
  <si>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</si>
  <si>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</si>
  <si>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</si>
  <si>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</si>
  <si>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</si>
  <si>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</si>
  <si>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</si>
  <si>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</si>
  <si>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</si>
  <si>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</si>
  <si>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</si>
  <si>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</si>
  <si>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</si>
  <si>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</si>
  <si>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</si>
  <si>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</si>
  <si>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</si>
  <si>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PCM-20251102-00000621</t>
  </si>
  <si>
    <t>Restored by PG</t>
  </si>
  <si>
    <t>PCM-20251102-00000853</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</si>
  <si>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</si>
  <si>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</si>
  <si>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</si>
  <si>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</si>
  <si>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</si>
  <si>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</si>
  <si>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t>
  </si>
  <si>
    <t>PCM-20251102-00000700</t>
  </si>
  <si>
    <t>PCM-20251102-00000766</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</si>
  <si>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</si>
  <si>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</si>
  <si>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</si>
  <si>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</si>
  <si>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</si>
  <si>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</si>
  <si>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</si>
  <si>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</si>
  <si>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</si>
  <si>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PCM-20251102-00000864</t>
  </si>
  <si>
    <t>PCM-20251102-00000087</t>
  </si>
  <si>
    <t>Minor</t>
  </si>
  <si>
    <t xml:space="preserve">Sector flapping at LTE due to RM issue under arrangement </t>
  </si>
  <si>
    <t>PCM-20251102-00000697</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</si>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</sst>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5" totalsRowShown="0" headerRowDxfId="157" dataDxfId="156" headerRowBorderDxfId="154" tableBorderDxfId="155" totalsRowBorderDxfId="153">
  <autoFilter ref="A1:CJ1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4" totalsRowShown="0" headerRowDxfId="31" dataDxfId="30" headerRowBorderDxfId="28" tableBorderDxfId="29">
  <autoFilter ref="A1:L3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300.50827777777886</v>
      </c>
      <c r="H2" s="77">
        <v>45662.943402777775</v>
      </c>
      <c r="I2" s="60" t="str">
        <f>IFERROR(VLOOKUP(D2,DB!A:F,6,0),"")</f>
        <v>Generator-SG</v>
      </c>
      <c r="J2" s="60" t="str">
        <f>IFERROR(VLOOKUP(D2,DB!A:G,7,0),"")</f>
        <v>Dead</v>
      </c>
      <c r="K2" s="68" t="s">
        <v>39022</v>
      </c>
      <c r="L2" s="66" t="str">
        <f>IFERROR(VLOOKUP(D2,DB!A:I,9,0),"")</f>
        <v>Latis</v>
      </c>
    </row>
    <row r="3" spans="1:15" ht="15" customHeight="1">
      <c r="A3" s="170" t="s">
        <v>39023</v>
      </c>
      <c r="B3" s="133" t="str">
        <f>IFERROR(VLOOKUP(D3,DB!A:K,11,0),"")</f>
        <v>R1</v>
      </c>
      <c r="C3" s="133">
        <v>1</v>
      </c>
      <c r="D3" s="169" t="s">
        <v>21294</v>
      </c>
      <c r="E3" s="134" t="s">
        <v>39021</v>
      </c>
      <c r="F3" s="135">
        <v>45963.358518518522</v>
      </c>
      <c r="G3" s="136">
        <f ca="1">IFERROR(NOW()-F3,"")</f>
        <v>9.8185185182956047E-2</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45963.456703703705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45963.456703703705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45963.456703703705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45963.456703703705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45963.456703703705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45963.456703703705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45963.456703703705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45963.456703703705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45963.456703703705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45963.456703703705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45963.456703703705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45963.456703703705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45963.456703703705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45963.456703703705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45963.456703703705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45963.456703703705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45963.456703703705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45963.456703703705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45963.456703703705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45963.456703703705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45963.456703703705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45963.456703703705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45963.456703703705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45963.456703703705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45963.456703703705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45963.456703703705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45963.456703703705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45963.456703703705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45963.456703703705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45963.456703703705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45963.456703703705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45963.456703703705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45963.456703703705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45963.456703703705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45963.456703703705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45963.456703703705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45963.456703703705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45963.456703703705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45963.456703703705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45963.456703703705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45963.456703703705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45963.456703703705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45963.456703703705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45963.456703703705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45963.456703703705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45963.456703703705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45963.456703703705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45963.456703703705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45963.456703703705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45963.456703703705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45963.456703703705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45963.456703703705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45963.456703703705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45963.456703703705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45963.456703703705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45963.456703703705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45963.456703703705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45963.456703703705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45963.456703703705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45963.456703703705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45963.456703703705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45963.456703703705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45963.456703703705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45963.456703703705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45963.456703703705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45963.456703703705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45963.456703703705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45963.456703703705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45963.456703703705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45963.456703703705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45963.456703703705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45963.456703703705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45963.456703703705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45963.456703703705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45963.456703703705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45963.456703703705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45963.456703703705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45963.456703703705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45963.456703703705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45963.456703703705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45963.456703703705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45963.456703703705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45963.456703703705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45963.456703703705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45963.456703703705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45963.456703703705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45963.456703703705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45963.456703703705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45963.456703703705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45963.456703703705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45963.456703703705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45963.456703703705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45963.456703703705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45963.456703703705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45963.456703703705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45963.456703703705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45963.456703703705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45963.456703703705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45963.456703703705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45963.456703703705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45963.456703703705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45963.456703703705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45963.456703703705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45963.456703703705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45963.456703703705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45963.456703703705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45963.456703703705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45963.456703703705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45963.456703703705</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45963.456703703705</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45963.456703703705</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9C1E1F11-1E22-4042-B67E-622A902DDA9C}"/>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5"/>
  <sheetViews>
    <sheetView tabSelected="1" workbookViewId="0">
      <selection activeCell="A7" sqref="A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138.45686574074352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4.7146203703741776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9" t="s">
        <v>26023</v>
      </c>
      <c r="E5" s="113" t="s">
        <v>39021</v>
      </c>
      <c r="F5" s="114">
        <v>45963.339768518519</v>
      </c>
      <c r="G5" s="115">
        <f ca="1">IFERROR(NOW()-F5,"-")</f>
        <v>0.11693518518586643</v>
      </c>
      <c r="H5" s="114">
        <v>45963.334791666668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c r="D6" s="18" t="s">
        <v>24781</v>
      </c>
      <c r="E6" s="113"/>
      <c r="F6" s="114"/>
      <c r="G6" s="115">
        <f ca="1">IFERROR(NOW()-F6,"-")</f>
        <v>45963.456703703705</v>
      </c>
      <c r="H6" s="114"/>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45963.456703703705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45963.456703703705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45963.456703703705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45963.456703703705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45963.456703703705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45963.456703703705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45963.456703703705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45963.456703703705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45963.456703703705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45963.456703703705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45963.456703703705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45963.456703703705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45963.456703703705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45963.456703703705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45963.456703703705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45963.456703703705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45963.456703703705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45963.456703703705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45963.456703703705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45963.456703703705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45963.456703703705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45963.456703703705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45963.456703703705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45963.456703703705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45963.456703703705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45963.456703703705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45963.456703703705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45963.456703703705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45963.456703703705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45963.456703703705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45963.456703703705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45963.456703703705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45963.456703703705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45963.456703703705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45963.456703703705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45963.456703703705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45963.456703703705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45963.456703703705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45963.456703703705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45963.456703703705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45963.456703703705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45963.456703703705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45963.456703703705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45963.456703703705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45963.456703703705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45963.456703703705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45963.456703703705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45963.456703703705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45963.456703703705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45963.456703703705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45963.456703703705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45963.456703703705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45963.456703703705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45963.456703703705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45963.456703703705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45963.456703703705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45963.456703703705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45963.456703703705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45963.456703703705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45963.456703703705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45963.456703703705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45963.456703703705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45963.456703703705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45963.456703703705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45963.456703703705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45963.456703703705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45963.456703703705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45963.456703703705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45963.456703703705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45963.456703703705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45963.456703703705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45963.456703703705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45963.456703703705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45963.456703703705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45963.456703703705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45963.456703703705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45963.456703703705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45963.456703703705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45963.456703703705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45963.456703703705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45963.456703703705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45963.456703703705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45963.456703703705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45963.456703703705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45963.456703703705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45963.456703703705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45963.456703703705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45963.456703703705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45963.456703703705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45963.456703703705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45963.456703703705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45963.456703703705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45963.456703703705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45963.456703703705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45963.456703703705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45963.456703703705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45963.456703703705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45963.456703703705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45963.456703703705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45963.456703703705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45963.456703703705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45963.456703703705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45963.456703703705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45963.456703703705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45963.456703703705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45963.456703703705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45963.456703703705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45963.456703703705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45963.456703703705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45963.456703703705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45963.456703703705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45963.456703703705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45963.456703703705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45963.456703703705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45963.456703703705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45963.456703703705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45963.456703703705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45963.456703703705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45963.456703703705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45963.456703703705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45963.456703703705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45963.456703703705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45963.456703703705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45963.456703703705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45963.456703703705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45963.456703703705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45963.456703703705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45963.456703703705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45963.456703703705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45963.456703703705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45963.456703703705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45963.456703703705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45963.456703703705</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45963.456703703705</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45963.456703703705</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45963.456703703705</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45963.456703703705</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45963.456703703705</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60"/>
      <c r="B145" s="161" t="str">
        <f>IFERROR(VLOOKUP(D145,DB!A:K,11,0),"")</f>
        <v/>
      </c>
      <c r="C145" s="161"/>
      <c r="D145" s="161"/>
      <c r="E145" s="162"/>
      <c r="F145" s="163"/>
      <c r="G145" s="164">
        <f ca="1">IFERROR(NOW()-F145,"-")</f>
        <v>45963.456703703705</v>
      </c>
      <c r="H145" s="163"/>
      <c r="I145" s="161" t="str">
        <f>IFERROR(VLOOKUP(D145,DB!A:F,6,0),"")</f>
        <v/>
      </c>
      <c r="J145" s="161" t="str">
        <f>IFERROR(VLOOKUP(D145,DB!A:G,7,0),"")</f>
        <v/>
      </c>
      <c r="K145" s="165"/>
      <c r="L145" s="161" t="str">
        <f>IFERROR(VLOOKUP(D145,DB!A:I,9,0),"")</f>
        <v/>
      </c>
      <c r="M145" s="161"/>
      <c r="N145" s="161"/>
      <c r="O145" s="161"/>
      <c r="P145" s="161"/>
      <c r="Q145" s="161"/>
      <c r="R145" s="161"/>
      <c r="S145" s="161"/>
      <c r="T145" s="161"/>
      <c r="U145" s="161"/>
      <c r="V145" s="161"/>
      <c r="W145" s="161"/>
      <c r="X145" s="161"/>
      <c r="Y145" s="161"/>
      <c r="Z145" s="161"/>
      <c r="AA145" s="161"/>
      <c r="AB145" s="161"/>
      <c r="AC145" s="161"/>
      <c r="AD145" s="161"/>
      <c r="AE145" s="161"/>
      <c r="AF145" s="161"/>
      <c r="AG145" s="161"/>
      <c r="AH145" s="161"/>
      <c r="AI145" s="161"/>
      <c r="AJ145" s="161"/>
      <c r="AK145" s="161"/>
      <c r="AL145" s="161"/>
      <c r="AM145" s="161"/>
      <c r="AN145" s="161"/>
      <c r="AO145" s="161"/>
      <c r="AP145" s="161"/>
      <c r="AQ145" s="161"/>
      <c r="AR145" s="161"/>
      <c r="AS145" s="161"/>
      <c r="AT145" s="161"/>
      <c r="AU145" s="161"/>
      <c r="AV145" s="161"/>
      <c r="AW145" s="161"/>
      <c r="AX145" s="161"/>
      <c r="AY145" s="161"/>
      <c r="AZ145" s="161"/>
      <c r="BA145" s="161"/>
      <c r="BB145" s="161"/>
      <c r="BC145" s="161"/>
      <c r="BD145" s="161"/>
      <c r="BE145" s="161"/>
      <c r="BF145" s="161"/>
      <c r="BG145" s="161"/>
      <c r="BH145" s="161"/>
      <c r="BI145" s="161"/>
      <c r="BJ145" s="161"/>
      <c r="BK145" s="161"/>
      <c r="BL145" s="161"/>
      <c r="BM145" s="161"/>
      <c r="BN145" s="161"/>
      <c r="BO145" s="161"/>
      <c r="BP145" s="161"/>
      <c r="BQ145" s="161"/>
      <c r="BR145" s="161"/>
      <c r="BS145" s="161"/>
      <c r="BT145" s="161"/>
      <c r="BU145" s="161"/>
      <c r="BV145" s="161"/>
      <c r="BW145" s="161"/>
      <c r="BX145" s="161"/>
      <c r="BY145" s="161"/>
      <c r="BZ145" s="161"/>
      <c r="CA145" s="161"/>
      <c r="CB145" s="161"/>
      <c r="CC145" s="161"/>
      <c r="CD145" s="161"/>
      <c r="CE145" s="161"/>
      <c r="CF145" s="161"/>
      <c r="CG145" s="161"/>
      <c r="CH145" s="161"/>
      <c r="CI145" s="161"/>
      <c r="CJ145" s="166"/>
    </row>
  </sheetData>
  <dataValidations count="2">
    <dataValidation allowBlank="1" showInputMessage="1" showErrorMessage="1" sqref="E1" xr:uid="{4D935161-CDD3-4592-B877-3FB59C99E142}"/>
    <dataValidation type="list" allowBlank="1" showInputMessage="1" showErrorMessage="1" sqref="E3:E1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45963.456703703705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45963.456703703705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45963.456703703705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45963.456703703705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45963.456703703705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45963.456703703705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45963.456703703705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45963.456703703705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45963.456703703705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45963.456703703705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45963.456703703705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45963.456703703705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45963.456703703705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45963.456703703705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45963.456703703705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45963.456703703705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45963.456703703705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45963.456703703705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45963.456703703705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45963.456703703705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45963.456703703705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45963.456703703705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45963.456703703705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45963.456703703705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45963.456703703705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45963.456703703705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45963.456703703705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45963.456703703705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45963.456703703705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45963.456703819444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45963.456703819444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45963.456703819444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45963.456703819444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45963.456703819444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45963.456703819444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45963.456703819444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45963.456703819444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45963.456703819444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45963.456703819444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45963.456703819444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45963.456703819444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45963.456703819444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45963.456703819444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45963.456703819444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45963.456703819444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45963.456703819444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45963.456703819444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45963.456703819444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45963.456703819444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45963.456703819444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45963.456703819444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45963.456703819444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45963.456703819444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45963.456703819444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45963.456703819444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45963.456703819444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45963.456703819444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45963.456703819444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45963.456703819444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45963.456703819444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45963.456703819444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45963.456703819444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45963.456703819444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45963.456703819444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45963.456703819444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45963.456703819444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45963.456703819444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45963.456703819444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45963.456703819444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45963.456703819444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45963.456703819444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45963.456703819444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45963.456703819444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45963.456703819444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45963.456703819444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45963.456703819444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45963.456703819444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45963.456703819444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45963.456703819444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45963.456703819444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45963.456703819444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45963.456703819444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45963.456703819444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45963.456703819444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45963.456703819444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45963.456703819444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45963.456703819444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45963.456703819444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45963.456703819444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45963.456703819444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45963.456703819444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45963.456703819444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45963.456703819444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45963.456703819444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45963.456703819444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45963.456703819444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45963.456703819444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45963.456703819444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45963.456703819444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45963.456703819444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45963.456703819444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45963.456703819444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45963.456703819444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45963.456703819444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45963.456703819444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45963.456703819444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45963.456703819444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45963.456703819444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45963.456703819444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45963.456703819444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45963.456703819444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45963.456703819444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45963.456703819444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45963.456703819444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45963.456703819444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45963.456703819444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45963.456703819444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45963.456703819444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45963.456703819444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45963.456703819444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45963.456703819444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45963.456703819444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45963.456703819444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45963.456703819444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45963.456703819444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45963.456703819444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45963.456703819444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45963.456703819444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45963.456703819444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45963.456703819444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45963.456703819444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45963.456703819444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45963.456703819444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45963.456703819444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45963.456703819444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45963.456703819444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45963.456703819444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45963.456703819444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45963.456703819444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45963.456703819444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45963.456703819444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45963.456703819444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45963.456703819444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45963.456703819444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45963.456703819444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45963.456703819444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45963.456703819444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45963.456703819444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45963.456703819444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45963.456703819444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45963.456703819444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45963.456703819444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45963.456703819444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45963.456703819444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45963.456703819444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45963.456703819444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45963.456703819444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45963.456703819444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45963.456703819444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45963.456703819444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45963.456703819444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45963.456703819444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45963.456703819444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45963.456703819444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45963.456703819444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45963.456703819444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45963.456703819444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45963.456703819444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45963.456703819444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45963.456703819444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45963.456703819444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45963.456703819444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45963.456703819444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45963.456703819444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45963.456703819444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45963.456703819444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45963.456703819444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45963.456703819444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45963.456703819444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45963.456703819444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45963.456703819444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45963.456703819444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45963.456703819444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45963.456703819444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45963.456703819444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45963.456703819444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45963.456703819444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45963.456703819444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45963.456703819444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45963.456703819444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45963.456703819444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45963.456703819444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45963.456703819444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45963.456703819444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45963.456703819444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45963.456703819444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45963.456703819444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45963.456703819444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45963.456703819444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45963.456703819444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45963.456703819444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45963.456703819444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45963.456703819444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45963.456703819444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45963.456703819444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45963.456703819444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45963.456703819444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45963.456703819444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45963.456703819444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45963.456703819444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45963.456703819444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45963.456703819444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45963.456703819444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45963.456703819444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45963.456703819444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45963.456703819444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45963.456703819444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45963.456703819444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45963.456703819444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45963.456703819444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45963.456703819444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45963.456703819444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45963.456703819444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45963.456703819444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45963.456703819444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45963.456703819444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45963.456703819444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45963.456703819444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45963.456703819444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45963.456703819444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45963.456703819444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45963.456703819444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45963.456703819444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45963.456703819444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45963.456703819444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45963.456703819444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45963.456703819444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45963.456703819444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45963.456703819444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45963.456703819444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45963.456703819444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45963.456703819444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45963.456703819444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45963.456703819444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45963.456703819444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45963.456703819444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45963.456703819444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45963.456703819444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45963.456703819444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45963.456703819444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45963.456703819444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45963.456703819444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45963.456703819444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45963.456703819444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45963.456703819444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45963.456703819444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45963.456703819444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45963.456703819444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45963.456703819444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45963.456703819444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45963.456703819444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45963.456703819444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45963.456703819444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45963.456703819444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45963.456703819444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45963.456703819444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45963.456703819444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45963.456703819444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45963.456703819444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45963.456703819444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45963.456703819444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45963.456703819444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45963.456703819444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45963.456703819444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45963.456703819444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45963.456703819444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45963.456703819444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45963.456703819444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45963.456703819444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45963.456703819444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45963.456703819444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45963.456703819444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45963.456703819444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45963.456703819444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45963.456703819444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45963.456703819444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45963.456703819444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45963.456703819444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45963.456703819444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45963.456703819444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45963.456703819444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45963.456703819444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45963.456703819444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45963.456703819444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45963.456703819444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45963.456703819444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45963.456703819444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45963.456703819444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45963.456703819444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45963.456703819444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45963.456703819444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45963.456703819444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45963.456703819444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45963.456703819444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45963.456703819444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45963.456703819444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45963.456703819444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45963.456703819444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45963.456703819444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45963.456703819444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45963.456703819444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45963.456703819444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45963.456703819444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45963.456703819444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45963.456703819444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45963.456703819444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45963.456703819444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45963.456703819444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45963.456703819444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45963.456703819444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45963.456703819444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45963.456703819444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45963.456703819444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45963.456703819444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45963.456703819444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45963.456703819444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45963.456703819444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45963.456703819444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45963.456703819444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45963.456703819444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45963.456703819444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45963.456703819444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45963.456703819444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45963.456703819444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45963.456703819444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45963.456703819444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45963.456703819444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45963.456703819444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45963.456703819444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45963.456703819444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45963.456703819444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45963.456703819444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45963.456703819444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45963.456703819444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45963.456703819444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45963.456703819444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45963.456703819444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45963.456703819444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45963.456703819444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45963.456703819444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45963.456703819444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45963.456703819444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45963.456703819444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45963.456703819444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45963.456703819444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45963.456703819444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45963.456703819444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45963.456703819444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45963.456703819444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45963.456703819444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45963.456703819444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45963.456703819444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45963.456703819444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45963.456703819444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45963.456703819444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45963.456703819444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45963.456703819444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45963.456703819444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45963.456703819444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45963.456703819444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45963.456703819444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45963.456703819444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45963.456703819444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45963.456703819444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45963.456703819444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45963.456703819444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45963.456703819444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45963.456703819444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45963.456703819444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45963.456703819444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45963.456703819444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45963.456703819444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45963.456703819444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45963.456703819444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45963.456703819444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45963.456703819444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45963.456703819444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45963.456703819444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45963.456703819444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45963.456703819444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45963.456703819444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45963.456703819444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45963.456703819444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45963.456703819444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45963.456703819444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45963.456703819444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45963.456703819444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45963.456703819444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45963.456703819444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45963.456703819444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45963.456703819444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45963.456703819444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45963.456703819444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45963.456703819444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45963.456703819444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45963.456703819444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45963.456703819444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45963.456703819444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45963.456703819444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45963.456703819444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45963.456703819444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45963.456703819444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45963.456703819444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45963.456703819444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45963.456703819444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45963.456703819444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45963.456703819444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45963.456703819444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45963.456703819444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45963.456703819444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45963.456703819444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45963.456703819444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45963.456703819444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45963.456703819444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45963.456703819444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45963.456703819444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45963.456703819444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45963.456703819444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45963.456703819444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45963.456703819444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45963.456703819444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45963.456703819444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45963.456703819444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45963.456703819444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45963.456703819444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45963.456703819444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45963.456703819444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45963.456703819444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45963.456703819444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45963.456703819444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45963.456703819444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45963.456703819444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45963.456703819444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45963.456703819444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45963.456703819444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45963.456703819444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45963.456703819444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45963.456703819444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45963.456703819444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45963.456703819444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45963.456703819444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45963.456703819444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45963.456703819444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45963.456703819444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45963.456703819444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45963.456703819444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45963.456703819444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45963.456703819444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45963.456703819444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45963.456703819444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45963.456703819444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45963.456703819444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45963.456703819444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45963.456703819444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45963.456703819444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45963.456703819444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45963.456703819444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45963.456703819444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45963.456703819444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45963.456703819444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45963.456703819444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45963.456703819444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45963.456703819444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45963.456703819444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45963.456703819444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45963.456703819444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45963.456703819444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45963.456703819444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45963.456703819444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45963.456703819444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45963.456703819444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45963.456703819444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45963.456703819444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45963.456703819444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45963.456703819444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45963.456703819444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45963.456703819444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45963.456703819444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45963.456703819444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45963.456703819444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45963.456703819444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45963.456703819444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45963.456703819444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45963.456703819444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45963.456703819444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45963.456703819444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45963.456703819444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45963.456703819444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45963.456703819444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45963.456703819444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45963.456703819444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45963.456703819444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45963.456703819444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45963.456703819444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45963.456703819444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45963.456703819444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45963.456703819444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45963.456703819444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45963.456703819444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45963.456703819444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45963.456703819444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45963.456703819444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45963.456703819444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45963.456703819444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45963.456703819444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45963.456703819444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45963.456703819444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45963.456703819444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45963.456703819444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45963.456703819444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45963.456703819444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45963.456703819444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45963.456703819444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45963.456703819444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45963.456703819444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45963.456703819444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45963.456703819444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45963.456703819444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45963.456703819444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45963.456703819444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45963.456703819444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45963.456703819444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45963.456703819444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45963.456703819444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45963.456703819444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45963.456703819444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45963.456703819444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45963.456703819444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45963.456703819444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45963.456703819444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45963.456703819444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45963.456703819444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45963.456703819444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45963.456703819444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45963.456703819444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45963.456703819444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45963.456703819444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45963.456703819444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45963.456703819444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45963.456703819444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45963.456703819444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45963.456703819444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45963.456703819444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45963.456703819444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45963.456703819444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45963.456703819444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45963.456703819444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45963.456703819444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45963.456703819444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45963.456703819444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45963.456703819444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45963.456703819444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45963.456703819444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45963.456703819444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45963.456703819444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45963.456703819444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45963.456703819444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45963.456703819444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45963.456703819444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45963.456703819444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45963.456703819444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45963.456703819444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45963.456703819444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45963.456703819444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45963.456703819444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45963.456703819444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45963.456703819444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45963.456703819444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45963.456703819444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45963.456703819444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45963.456703819444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45963.456703819444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45963.456703819444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45963.456703819444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45963.456703819444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45963.456703819444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45963.456703819444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45963.456703819444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45963.456703819444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45963.456703819444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45963.456703819444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45963.456703819444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45963.456703819444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45963.456703819444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45963.456703819444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45963.456703819444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45963.456703819444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45963.456703819444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45963.456703819444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45963.456703819444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45963.456703819444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45963.456703819444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45963.456703819444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45963.456703819444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45963.456703819444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45963.456703819444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45963.456703819444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45963.456703819444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45963.456703819444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45963.456703819444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45963.456703819444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45963.456703819444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45963.456703819444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45963.456703819444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45963.456703819444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45963.456703819444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45963.456703819444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45963.456703819444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45963.456703819444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45963.456703819444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45963.456703819444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45963.456703819444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45963.456703819444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45963.456703819444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45963.456703819444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45963.456703819444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45963.456703819444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45963.456703819444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45963.456703819444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45963.456703819444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45963.456703819444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45963.456703819444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45963.456703819444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45963.456703819444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45963.456703819444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45963.456703819444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45963.456703819444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45963.456703819444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45963.456703819444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45963.456703819444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45963.456703819444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45963.456703819444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45963.456703819444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45963.456703819444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45963.456703819444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45963.456703819444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45963.456703819444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45963.456703819444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45963.456703819444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45963.456703819444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45963.456703819444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45963.456703819444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45963.456703819444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45963.456703819444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45963.456703819444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45963.456703819444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45963.456703819444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45963.456703819444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45963.456703819444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45963.456703819444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45963.456703819444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45963.456703819444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45963.456703819444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45963.456703819444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45963.456703819444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45963.456703819444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45963.456703819444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45963.456703819444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45963.456703819444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45963.456703819444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45963.456703819444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45963.456703819444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45963.456703819444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45963.456703819444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45963.456703819444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45963.456703819444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45963.456703819444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45963.456703819444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45963.456703819444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45963.456703819444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45963.456703819444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45963.456703819444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45963.456703819444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45963.456703819444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45963.456703819444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45963.456703819444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45963.456703819444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45963.456703819444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45963.456703819444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45963.456703819444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45963.456703819444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45963.456703819444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45963.456703819444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45963.456703819444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45963.456703819444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45963.456703819444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45963.456703819444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45963.456703819444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45963.456703819444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45963.456703819444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45963.456703819444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45963.456703819444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45963.456703819444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45963.456703819444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45963.456703819444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45963.456703819444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45963.456703819444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45963.456703819444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45963.456703819444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45963.456703819444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45963.456703819444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45963.456703819444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45963.456703819444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45963.456703819444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45963.456703819444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45963.456703819444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45963.456703819444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45963.456703819444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45963.456703819444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45963.456703819444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45963.456703819444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45963.456703819444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45963.456703819444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45963.456703819444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45963.456703819444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45963.456703819444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45963.456703819444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45963.456703819444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45963.456703819444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45963.456703819444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45963.456703819444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45963.456703819444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45963.456703819444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45963.456703819444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45963.456703819444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45963.456703819444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45963.456703819444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45963.456703819444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45963.456703819444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45963.456703819444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45963.456703819444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45963.456703819444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45963.456703819444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45963.456703819444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45963.456703819444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45963.456703819444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45963.456703819444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45963.456703819444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45963.456703819444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45963.456703819444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45963.456703819444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45963.456703819444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45963.456703819444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45963.456703819444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45963.456703819444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45963.456703819444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45963.456703819444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45963.456703819444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45963.456703819444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45963.456703819444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45963.456703819444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45963.456703819444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45963.456703819444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45963.456703819444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45963.456703819444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45963.456703819444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45963.456703819444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45963.456703819444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45963.456703819444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45963.456703819444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45963.456703819444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45963.456703819444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45963.456703819444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45963.456703819444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45963.456703819444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45963.456703819444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45963.456703819444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45963.456703819444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45963.456703819444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45963.456703819444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45963.456703819444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45963.456703819444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45963.456703819444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45963.456703819444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45963.456703819444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45963.456703819444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45963.456703819444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45963.456703819444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45963.456703819444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45963.456703819444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45963.456703819444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45963.456703819444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45963.456703819444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45963.456703819444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45963.456703819444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45963.456703819444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45963.456703819444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45963.456703819444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45963.456703819444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45963.456703819444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45963.456703819444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45963.456703819444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45963.456703819444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45963.456703819444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45963.456703819444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45963.456703819444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45963.456703819444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45963.456703819444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45963.456703819444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45963.456703819444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45963.456703819444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45963.456703819444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45963.456703819444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45963.456703819444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45963.456703819444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45963.456703819444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45963.456703819444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45963.456703819444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45963.456703819444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45963.456703819444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45963.456703819444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45963.456703819444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45963.456703819444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45963.456703819444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45963.456703819444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45963.456703819444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45963.456703819444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45963.456703819444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45963.456703819444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45963.456703819444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45963.456703819444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45963.456703819444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45963.456703819444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45963.456703819444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45963.456703819444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45963.456703819444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45963.456703819444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45963.456703819444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45963.456703819444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45963.456703819444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45963.456703819444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45963.456703819444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45963.456703819444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45963.456703819444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45963.456703819444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45963.456703819444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45963.456703819444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45963.456703819444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45963.456703819444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45963.456703819444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45963.456703819444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45963.456703819444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45963.456703819444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45963.456703819444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45963.456703819444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45963.456703819444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45963.456703819444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45963.456703819444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45963.456703819444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45963.456703819444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45963.456703819444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45963.456703819444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45963.456703819444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45963.456703819444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45963.456703819444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45963.456703819444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45963.456703819444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45963.456703819444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45963.456703819444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45963.456703819444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45963.456703819444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45963.456703819444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45963.456703819444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45963.456703819444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45963.456703819444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45963.456703819444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45963.456703819444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45963.456703819444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45963.456703819444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45963.456703819444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45963.456703819444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45963.456703819444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45963.456703819444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45963.456703819444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45963.456703819444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45963.456703819444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45963.456703819444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45963.456703819444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45963.456703819444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45963.456703819444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45963.456703819444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45963.456703819444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45963.456703819444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45963.456703819444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45963.456703819444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45963.456703819444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45963.456703819444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45963.456703819444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45963.456703819444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45963.456703819444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45963.456703819444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45963.456703819444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45963.456703819444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45963.456703819444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45963.456703819444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45963.456703819444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45963.456703819444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45963.456703819444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45963.456703819444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45963.456703819444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45963.456703819444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45963.456703819444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45963.456703819444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45963.456703819444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45963.456703819444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45963.456703819444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45963.456703819444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45963.456703819444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45963.456703819444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45963.456703819444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45963.456703819444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45963.456703819444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45963.456703819444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45963.456703819444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45963.456703819444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45963.456703819444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45963.456703819444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45963.456703819444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45963.456703819444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45963.456703819444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45963.456703819444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45963.456703819444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45963.456703819444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45963.456703819444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45963.456703819444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45963.456703819444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45963.456703819444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45963.456703819444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45963.456703819444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45963.456703819444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45963.456703819444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45963.456703819444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45963.456703819444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45963.456703819444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45963.456703819444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45963.456703819444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45963.456703819444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45963.456703819444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45963.456703819444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45963.456703819444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45963.456703819444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45963.456703819444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45963.456703819444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45963.456703819444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45963.456703819444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45963.456703819444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45963.456703819444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45963.456703819444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45963.456703819444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45963.456703819444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45963.456703819444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45963.456703819444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45963.456703819444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45963.456703819444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45963.456703819444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45963.456703819444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45963.456703819444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45963.456703819444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45963.456703819444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45963.456703819444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45963.456703819444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45963.456703819444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45963.456703819444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45963.456703819444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45963.456703819444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45963.456703819444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45963.456703819444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45963.456703819444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45963.456703819444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45963.456703819444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45963.456703819444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45963.456703819444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45963.456703819444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45963.456703819444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45963.456703819444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45963.456703819444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45963.456703819444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45963.456703819444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45963.456703819444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45963.456703819444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45963.456703819444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45963.456703819444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45963.456703819444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45963.456703819444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45963.456703819444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45963.456703819444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45963.456703819444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45963.456703819444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45963.456703819444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45963.456703819444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45963.456703819444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45963.456703819444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45963.456703819444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45963.456703819444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45963.456703819444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45963.456703819444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45963.456703819444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45963.456703819444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45963.456703819444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45963.456703819444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45963.456703819444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45963.456703819444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45963.456703819444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45963.456703819444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45963.456703819444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45963.456703819444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45963.456703819444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45963.456703819444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45963.456703819444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45963.456703819444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45963.456703819444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45963.456703819444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45963.456703819444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45963.456703819444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45963.456703819444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45963.456703819444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45963.456703819444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45963.456703819444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45963.456703819444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45963.456703819444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45963.456703819444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45963.456703819444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45963.456703819444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45963.456703819444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45963.456703819444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45963.456703819444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45963.456703819444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45963.456703819444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45963.456703819444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45963.456703819444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45963.456703819444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45963.456703819444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45963.456703819444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45963.456703819444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45963.456703819444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45963.456703819444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45963.456703819444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45963.456703819444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45963.456703819444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45963.456703819444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45963.456703819444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45963.456703819444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45963.456703819444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45963.456703819444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45963.456703819444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45963.456703819444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45963.456703819444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45963.456703819444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45963.456703819444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45963.456703819444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45963.456703819444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45963.456703819444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45963.456703819444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45963.456703819444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45963.456703819444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45963.456703819444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45963.456703819444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45963.456703819444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45963.456703819444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45963.456703819444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45963.456703819444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45963.456703819444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45963.456703819444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45963.456703819444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45963.456703819444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45963.456703819444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45963.456703819444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45963.456703819444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45963.456703819444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45963.456703819444</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259.9759861111088</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2.4879537037049886</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35858</v>
      </c>
      <c r="E4" s="97" t="s">
        <v>39021</v>
      </c>
      <c r="F4" s="122">
        <v>45963.332511574074</v>
      </c>
      <c r="G4" s="123">
        <f ca="1">IFERROR(NOW()-F4,"")</f>
        <v>0.12419212963141035</v>
      </c>
      <c r="H4" s="122">
        <v>45963.326585648145</v>
      </c>
      <c r="I4" s="118" t="str">
        <f>IFERROR(VLOOKUP(D4,DB!A:F,6,0),"")</f>
        <v>SCECO</v>
      </c>
      <c r="J4" s="118" t="str">
        <f>IFERROR(VLOOKUP(D4,DB!A:G,7,0),"")</f>
        <v>Dead</v>
      </c>
      <c r="K4" s="124" t="s">
        <v>39118</v>
      </c>
      <c r="L4" s="120" t="str">
        <f>IFERROR(VLOOKUP(D4,DB!A:I,9,0),"")</f>
        <v>Latis</v>
      </c>
    </row>
    <row r="5" spans="1:16" ht="15" customHeight="1">
      <c r="A5" s="118" t="s">
        <v>39119</v>
      </c>
      <c r="B5" s="118" t="str">
        <f>IFERROR(VLOOKUP(D5,DB!A:K,11,0),"")</f>
        <v>R4</v>
      </c>
      <c r="C5" s="119">
        <v>1</v>
      </c>
      <c r="D5" s="120" t="s">
        <v>34988</v>
      </c>
      <c r="E5" s="97" t="s">
        <v>39021</v>
      </c>
      <c r="F5" s="122">
        <v>45963.375972222224</v>
      </c>
      <c r="G5" s="123">
        <f ca="1">IFERROR(NOW()-F5,"")</f>
        <v>8.0731481481052469E-2</v>
      </c>
      <c r="H5" s="122">
        <v>45963.407789351855</v>
      </c>
      <c r="I5" s="118" t="str">
        <f>IFERROR(VLOOKUP(D5,DB!A:F,6,0),"")</f>
        <v>SCECO</v>
      </c>
      <c r="J5" s="118" t="str">
        <f>IFERROR(VLOOKUP(D5,DB!A:G,7,0),"")</f>
        <v>Dead</v>
      </c>
      <c r="K5" s="124" t="s">
        <v>39118</v>
      </c>
      <c r="L5" s="120" t="str">
        <f>IFERROR(VLOOKUP(D5,DB!A:I,9,0),"")</f>
        <v>Latis</v>
      </c>
    </row>
    <row r="6" spans="1:16" ht="15" customHeight="1">
      <c r="A6" s="118" t="s">
        <v>39120</v>
      </c>
      <c r="B6" s="118" t="str">
        <f>IFERROR(VLOOKUP(D6,DB!A:K,11,0),"")</f>
        <v>R4</v>
      </c>
      <c r="C6" s="119">
        <v>1</v>
      </c>
      <c r="D6" s="120" t="s">
        <v>34987</v>
      </c>
      <c r="E6" s="97" t="s">
        <v>39021</v>
      </c>
      <c r="F6" s="122">
        <v>45963.411041666666</v>
      </c>
      <c r="G6" s="123">
        <f ca="1">IFERROR(NOW()-F6,"")</f>
        <v>4.5662037038709968E-2</v>
      </c>
      <c r="H6" s="122">
        <v>45963.411041666666</v>
      </c>
      <c r="I6" s="118" t="str">
        <f>IFERROR(VLOOKUP(D6,DB!A:F,6,0),"")</f>
        <v>SCECO</v>
      </c>
      <c r="J6" s="118" t="str">
        <f>IFERROR(VLOOKUP(D6,DB!A:G,7,0),"")</f>
        <v>Vandalized</v>
      </c>
      <c r="K6" s="124" t="s">
        <v>39121</v>
      </c>
      <c r="L6" s="120" t="str">
        <f>IFERROR(VLOOKUP(D6,DB!A:I,9,0),"")</f>
        <v>Latis</v>
      </c>
    </row>
    <row r="7" spans="1:16" ht="15" customHeight="1">
      <c r="A7" s="118"/>
      <c r="B7" s="118" t="str">
        <f>IFERROR(VLOOKUP(D7,DB!A:K,11,0),"")</f>
        <v/>
      </c>
      <c r="C7" s="119"/>
      <c r="D7" s="120"/>
      <c r="E7" s="97" t="s">
        <v>39021</v>
      </c>
      <c r="F7" s="122"/>
      <c r="G7" s="123">
        <f ca="1">IFERROR(NOW()-F7,"")</f>
        <v>45963.456703703705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45963.456703703705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45963.456703703705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45963.456703703705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45963.456703703705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45963.456703703705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45963.456703703705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45963.456703703705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45963.456703703705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45963.456703703705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45963.456703703705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45963.456703703705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45963.456703703705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45963.456703703705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45963.456703703705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45963.456703703705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45963.456703703705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45963.456703703705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45963.456703703705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45963.456703703705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45963.456703703705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45963.456703703705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45963.456703703705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45963.456703703705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45963.456703703705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45963.456703703705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45963.456703703705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45963.456703703705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45963.456703703705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45963.456703703705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45963.456703703705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45963.456703703705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45963.456703703705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45963.456703703705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45963.456703703705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45963.456703703705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45963.456703703705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45963.456703703705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45963.456703703705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45963.456703703705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45963.456703703705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45963.456703703705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45963.456703703705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45963.456703703705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45963.456703703705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45963.456703703705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45963.456703703705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45963.456703703705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45963.456703703705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45963.456703703705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45963.456703703705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45963.456703703705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45963.456703703705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45963.456703703705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45963.456703703705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45963.456703703705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45963.456703703705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45963.456703703705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45963.456703703705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45963.456703703705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45963.456703703705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45963.456703703705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45963.456703703705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45963.456703703705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45963.456703703705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45963.456703703705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45963.456703703705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45963.456703703705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45963.456703703705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45963.456703703705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45963.456703703705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45963.456703703705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45963.456703703705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45963.456703703705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45963.456703703705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45963.456703703705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45963.456703703705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45963.456703703705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45963.456703703705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45963.456703703705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45963.456703703705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45963.456703703705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45963.456703703705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45963.456703703705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45963.456703703705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45963.456703703705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45963.456703703705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45963.456703703705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45963.456703703705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45963.456703703705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45963.456703703705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45963.456703703705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45963.456703703705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45963.456703703705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45963.456703703705</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45963.456703703705</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45963.456703703705</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45963.456703703705</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K13" sqref="K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71.624643518516677</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37.267826388888352</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14.795592592592584</v>
      </c>
      <c r="H4" s="152">
        <v>45948.661111111112</v>
      </c>
      <c r="I4" s="151" t="str">
        <f>IFERROR(VLOOKUP(D4,DB!A:F,6,0),"")</f>
        <v>SCECO</v>
      </c>
      <c r="J4" s="151" t="str">
        <f>IFERROR(VLOOKUP(D4,DB!A:G,7,0),"")</f>
        <v>Dead</v>
      </c>
      <c r="K4" s="151" t="s">
        <v>39127</v>
      </c>
      <c r="L4" s="151" t="str">
        <f>IFERROR(VLOOKUP(D4,DB!A:I,9,0),"")</f>
        <v>Latis</v>
      </c>
    </row>
    <row r="5" spans="1:13" ht="15">
      <c r="A5" s="151" t="s">
        <v>39128</v>
      </c>
      <c r="B5" s="151" t="str">
        <f>IFERROR(VLOOKUP(D5,DB!A:K,11,0),"")</f>
        <v>R5</v>
      </c>
      <c r="C5" s="151">
        <v>1</v>
      </c>
      <c r="D5" s="151" t="s">
        <v>31670</v>
      </c>
      <c r="E5" s="151" t="s">
        <v>39021</v>
      </c>
      <c r="F5" s="152">
        <v>45963.370706018519</v>
      </c>
      <c r="G5" s="153">
        <f ca="1">IFERROR(NOW()-F5,"")</f>
        <v>8.5997685186157469E-2</v>
      </c>
      <c r="H5" s="152">
        <v>45963.347175925926</v>
      </c>
      <c r="I5" s="151" t="str">
        <f>IFERROR(VLOOKUP(D5,DB!A:F,6,0),"")</f>
        <v>SCECO</v>
      </c>
      <c r="J5" s="151" t="str">
        <f>IFERROR(VLOOKUP(D5,DB!A:G,7,0),"")</f>
        <v>Vandalized</v>
      </c>
      <c r="K5" s="151" t="s">
        <v>39129</v>
      </c>
      <c r="L5" s="151" t="str">
        <f>IFERROR(VLOOKUP(D5,DB!A:I,9,0),"")</f>
        <v>Latis</v>
      </c>
    </row>
    <row r="6" spans="1:13" ht="15">
      <c r="A6" s="151" t="s">
        <v>39130</v>
      </c>
      <c r="B6" s="151" t="str">
        <f>IFERROR(VLOOKUP(D6,DB!A:K,11,0),"")</f>
        <v>R5</v>
      </c>
      <c r="C6" s="151"/>
      <c r="D6" s="151" t="s">
        <v>14669</v>
      </c>
      <c r="E6" s="151"/>
      <c r="F6" s="152"/>
      <c r="G6" s="153">
        <f ca="1">IFERROR(NOW()-F6,"")</f>
        <v>45963.456703703705</v>
      </c>
      <c r="H6" s="152"/>
      <c r="I6" s="151" t="str">
        <f>IFERROR(VLOOKUP(D6,DB!A:F,6,0),"")</f>
        <v>SCECO</v>
      </c>
      <c r="J6" s="151" t="str">
        <f>IFERROR(VLOOKUP(D6,DB!A:G,7,0),"")</f>
        <v>No BB Design</v>
      </c>
      <c r="K6" s="151"/>
      <c r="L6" s="151" t="str">
        <f>IFERROR(VLOOKUP(D6,DB!A:I,9,0),"")</f>
        <v>Latis</v>
      </c>
    </row>
    <row r="7" spans="1:13" ht="15">
      <c r="A7" s="151"/>
      <c r="B7" s="151" t="str">
        <f>IFERROR(VLOOKUP(D7,DB!A:K,11,0),"")</f>
        <v/>
      </c>
      <c r="C7" s="151"/>
      <c r="D7" s="151"/>
      <c r="E7" s="151"/>
      <c r="F7" s="152"/>
      <c r="G7" s="153">
        <f ca="1">IFERROR(NOW()-F7,"")</f>
        <v>45963.456703703705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45963.456703703705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45963.456703703705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45963.456703703705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45963.456703703705</v>
      </c>
      <c r="H11" s="152"/>
      <c r="I11" s="151" t="str">
        <f>IFERROR(VLOOKUP(D11,DB!A:F,6,0),"")</f>
        <v/>
      </c>
      <c r="J11" s="151" t="str">
        <f>IFERROR(VLOOKUP(D11,DB!A:G,7,0),"")</f>
        <v/>
      </c>
      <c r="K11" s="151"/>
      <c r="L11" s="151" t="str">
        <f>IFERROR(VLOOKUP(D11,DB!A:I,9,0),"")</f>
        <v/>
      </c>
    </row>
    <row r="12" spans="1:13" ht="15">
      <c r="A12" s="151"/>
      <c r="B12" s="151" t="str">
        <f>IFERROR(VLOOKUP(D12,DB!A:K,11,0),"")</f>
        <v/>
      </c>
      <c r="C12" s="151"/>
      <c r="D12"/>
      <c r="E12" s="151"/>
      <c r="F12" s="152"/>
      <c r="G12" s="153">
        <f ca="1">IFERROR(NOW()-F12,"")</f>
        <v>45963.456703703705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45963.456703703705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45963.456703703705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45963.456703703705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45963.456703703705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45963.456703703705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45963.456703703705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45963.456703703705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45963.456703703705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45963.456703703705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45963.456703703705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45963.456703703705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45963.456703703705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45963.456703703705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45963.456703703705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45963.456703703705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45963.456703703705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45963.456703703705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45963.456703703705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45963.456703703705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45963.456703703705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45963.456703703705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45963.456703703705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45963.456703703705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45963.456703703705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45963.456703703705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45963.456703703705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45963.456703703705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45963.456703703705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45963.456703703705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45963.456703703705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45963.456703703705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45963.456703703705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45963.456703703705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45963.456703703705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45963.456703703705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45963.456703703705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45963.456703703705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45963.456703703705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45963.456703703705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45963.456703703705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45963.456703703705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45963.456703703705</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45963.456703703705</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45963.456703703705</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45963.456703703705</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45963.456703703705</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45963.456703703705</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45963.456703703705</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45963.456703703705</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45963.456703703705</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45963.456703703705</v>
      </c>
      <c r="H63" s="152"/>
      <c r="I63" s="151" t="str">
        <f>IFERROR(VLOOKUP(D63,DB!A:F,6,0),"")</f>
        <v/>
      </c>
      <c r="J63" s="151" t="str">
        <f>IFERROR(VLOOKUP(D63,DB!A:G,7,0),"")</f>
        <v/>
      </c>
      <c r="K63" s="151"/>
      <c r="L63" s="151" t="str">
        <f>IFERROR(VLOOKUP(D63,DB!A:I,9,0),"")</f>
        <v/>
      </c>
    </row>
    <row r="64" spans="1:12" ht="15">
      <c r="A64" s="157"/>
      <c r="B64" s="157" t="str">
        <f>IFERROR(VLOOKUP(D64,DB!A:K,11,0),"")</f>
        <v/>
      </c>
      <c r="C64" s="157"/>
      <c r="D64" s="157"/>
      <c r="E64" s="157"/>
      <c r="F64" s="158"/>
      <c r="G64" s="159">
        <f ca="1">IFERROR(NOW()-F64,"")</f>
        <v>45963.456703703705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45963.456703703705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45963.456703703705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45963.456703703705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45963.456703703705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45963.456703703705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45963.456703703705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45963.456703703705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45963.456703703705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45963.456703703705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45963.456703703705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45963.456703703705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45963.456703703705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45963.456703703705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45963.456703703705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45963.456703703705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45963.456703703705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45963.456703703705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45963.456703703705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45963.456703703705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45963.456703703705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45963.456703703705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45963.456703703705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45963.456703703705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45963.456703703705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45963.456703703705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45963.456703703705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45963.456703703705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45963.456703703705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45963.456703703705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45963.456703703705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45963.456703703705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45963.456703703705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45963.456703703705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45963.456703703705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45963.456703703705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45963.456703703705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45963.456703703705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45963.456703703705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45963.456703703705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45963.456703703705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45963.456703703705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45963.456703703705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45963.456703703705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45963.456703703705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45963.456703703705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45963.456703703705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45963.456703703705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45963.456703703705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45963.456703703705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45963.456703703705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45963.456703703705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45963.456703703705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45963.456703703705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45963.456703703705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45963.456703703705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45963.456703703705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45963.456703703705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45963.456703703705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45963.456703703705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45963.456703703705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45963.456703703705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45963.456703703705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45963.456703703705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45963.456703703705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45963.456703703705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45963.456703703705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45963.456703703705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45963.456703703705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45963.456703703705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45963.456703703705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45963.456703703705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45963.456703703705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45963.456703703705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45963.456703703705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45963.456703703705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45963.456703703705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45963.456703703705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45963.456703703705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45963.456703703705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45963.456703703705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45963.456703703705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45963.456703703705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45963.456703703705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45963.456703703705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45963.456703703705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45963.456703703705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45963.456703703705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45963.456703703705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45963.456703703705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45963.456703703705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45963.456703703705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45963.456703703705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45963.456703703705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45963.456703703705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45963.456703703705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45963.456703703705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45963.456703703705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45963.456703703705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45963.456703703705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45963.456703703705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45963.456703703705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45963.456703703705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45963.456703703705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45963.456703703705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45963.456703703705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45963.456703703705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45963.456703703705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45963.456703703705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45963.456703703705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45963.456703703705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45963.456703703705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45963.456703703705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45963.456703703705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45963.456703703705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45963.456703703705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45963.456703703705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45963.456703703705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45963.456703703705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45963.456703703705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45963.456703703705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45963.456703703705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45963.456703703705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45963.456703703705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45963.456703703705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45963.456703703705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45963.456703703705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45963.456703703705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45963.456703703705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45963.456703703705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45963.456703703705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45963.456703703705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45963.456703703705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45963.456703703705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45963.456703703705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45963.456703703705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45963.456703703705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45963.456703703705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45963.456703703705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45963.456703703705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45963.456703703705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45963.456703703705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45963.456703703705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45963.456703703705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45963.456703703705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45963.456703703705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45963.456703703705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45963.456703703705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45963.456703703705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45963.456703703705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45963.456703703705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45963.456703703705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45963.456703703705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45963.456703703705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45963.456703703705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45963.456703703705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45963.456703703705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45963.456703703705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45963.456703703705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45963.456703703705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45963.456703703705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45963.456703703705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45963.456703703705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45963.456703703705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45963.456703703705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45963.456703703705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45963.456703703705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45963.456703703705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45963.456703703705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45963.456703703705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45963.456703703705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45963.456703703705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45963.456703703705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45963.456703703705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45963.456703703705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45963.456703703705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45963.456703703705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45963.456703703705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45963.456703703705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45963.456703703705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45963.456703703705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45963.456703703705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45963.456703703705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45963.456703703705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45963.456703703705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45963.456703703705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45963.456703703705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45963.456703703705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45963.456703703705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45963.456703703705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45963.456703703705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45963.456703703705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45963.456703703705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45963.456703703705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45963.456703703705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45963.456703703705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45963.456703703705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45963.456703703705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45963.456703703705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45963.456703703705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45963.456703703705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45963.456703703705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45963.456703703705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45963.456703703705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45963.456703703705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45963.456703703705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45963.456703703705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45963.456703703705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45963.456703703705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45963.456703703705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45963.456703703705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45963.456703703705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45963.456703703705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45963.456703703705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45963.456703703705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45963.456703703705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45963.456703703705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45963.456703703705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45963.456703703705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45963.456703703705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45963.456703703705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45963.456703703705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45963.456703703705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45963.456703703705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45963.456703703705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45963.456703703705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45963.456703703705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45963.456703703705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45963.456703703705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45963.456703703705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45963.456703703705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45963.456703703705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45963.456703703705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45963.456703703705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45963.456703703705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45963.456703703705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45963.456703703705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45963.456703703705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45963.456703703705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45963.456703703705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45963.456703703705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45963.456703703705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45963.456703703705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45963.456703703705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45963.456703703705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45963.456703703705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45963.456703703705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45963.456703703705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45963.456703703705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45963.456703703705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45963.456703703705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45963.456703703705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45963.456703703705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45963.456703703705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45963.456703703705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45963.456703703705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45963.456703703705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45963.456703703705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45963.456703703705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45963.456703703705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45963.456703703705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45963.456703703705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45963.456703703705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45963.456703703705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45963.456703703705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45963.456703703705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45963.456703703705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45963.456703703705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45963.456703703705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45963.456703703705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45963.456703703705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45963.456703703705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45963.456703703705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45963.456703703705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45963.456703703705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45963.456703703705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45963.456703703705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45963.456703703705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45963.456703703705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45963.456703703705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45963.456703703705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45963.456703703705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45963.456703703705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45963.456703703705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45963.456703703705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45963.456703703705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45963.456703703705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45963.456703703705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45963.456703703705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45963.456703703705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45963.456703703705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45963.456703703705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45963.456703703705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45963.456703703705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45963.456703703705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45963.456703703705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45963.456703703705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45963.456703703705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45963.456703703705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45963.456703703705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45963.456703703705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45963.456703703705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45963.456703703705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45963.456703703705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45963.456703703705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45963.456703703705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45963.456703703705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45963.456703703705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45963.456703703705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45963.456703703705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45963.456703703705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45963.456703703705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45963.456703703705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45963.456703703705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45963.456703703705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45963.456703703705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45963.456703703705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45963.456703703705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45963.456703703705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45963.456703703705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45963.456703703705</v>
      </c>
      <c r="H384" s="158"/>
      <c r="I384" s="157" t="str">
        <f>IFERROR(VLOOKUP(D384,DB!A:F,6,0),"")</f>
        <v/>
      </c>
      <c r="J384" s="157" t="str">
        <f>IFERROR(VLOOKUP(D384,DB!A:G,7,0),"")</f>
        <v/>
      </c>
      <c r="K384" s="157"/>
      <c r="L384" s="157" t="str">
        <f>IFERROR(VLOOKUP(D384,DB!A:I,9,0),"")</f>
        <v/>
      </c>
    </row>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4" ht="15"/>
    <row r="495" ht="15"/>
    <row r="497" ht="15"/>
    <row r="498" ht="15"/>
    <row r="499" ht="15"/>
    <row r="500" ht="15"/>
    <row r="502" ht="15"/>
    <row r="503" ht="15"/>
    <row r="510" ht="15"/>
    <row r="511" ht="15"/>
    <row r="512" ht="15"/>
    <row r="513" ht="15"/>
    <row r="514" ht="15"/>
    <row r="515" ht="15"/>
    <row r="518" ht="15"/>
    <row r="519" ht="15"/>
    <row r="520" ht="15"/>
    <row r="521" ht="15"/>
    <row r="522" ht="15"/>
    <row r="523" ht="15"/>
    <row r="524" ht="15"/>
    <row r="525"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5" ht="15"/>
    <row r="586"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1" ht="15"/>
    <row r="752" ht="15"/>
    <row r="922" ht="15"/>
    <row r="923" ht="15"/>
    <row r="924" ht="15"/>
    <row r="925" ht="15"/>
    <row r="926" ht="15"/>
    <row r="927" ht="15"/>
    <row r="933" ht="15"/>
    <row r="934" ht="15"/>
    <row r="935" ht="15"/>
    <row r="936" ht="15"/>
    <row r="937" ht="15"/>
    <row r="938" ht="15"/>
    <row r="939"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0" ht="15"/>
    <row r="991" ht="15"/>
    <row r="997" ht="15"/>
    <row r="998" ht="15"/>
    <row r="1000" ht="15"/>
    <row r="1001" ht="15"/>
    <row r="1002" ht="15"/>
    <row r="1003" ht="15"/>
    <row r="1004" ht="15"/>
    <row r="1005" ht="15"/>
    <row r="1006" ht="15"/>
    <row r="1008"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45" ht="15"/>
    <row r="1146" ht="15"/>
    <row r="1149" ht="15"/>
    <row r="1150" ht="15"/>
    <row r="1151" ht="15"/>
    <row r="1152" ht="15"/>
    <row r="1153" ht="15"/>
    <row r="1154" ht="15"/>
    <row r="1155" ht="15"/>
    <row r="1156" ht="15"/>
    <row r="1159" ht="15"/>
    <row r="1160" ht="15"/>
    <row r="1161" ht="15"/>
    <row r="1162" ht="15"/>
    <row r="1163" ht="15"/>
    <row r="1164" ht="15"/>
    <row r="1165" ht="15"/>
    <row r="1166" ht="15"/>
    <row r="1167" ht="15"/>
    <row r="1168" ht="15"/>
    <row r="1169" ht="15"/>
    <row r="1170" ht="15"/>
    <row r="1172" ht="15"/>
    <row r="1173" ht="15"/>
    <row r="1174" ht="15"/>
    <row r="1177" ht="15"/>
    <row r="1179" ht="15"/>
    <row r="1181" ht="15"/>
    <row r="1184" ht="15"/>
    <row r="1185" ht="15"/>
    <row r="1186" ht="15"/>
    <row r="1188" ht="15"/>
    <row r="1190" ht="15"/>
    <row r="1191" ht="15"/>
    <row r="1192" ht="15"/>
    <row r="1193" ht="15"/>
    <row r="1194" ht="15"/>
    <row r="1196" ht="15"/>
    <row r="1197" ht="15"/>
    <row r="1198" ht="15"/>
    <row r="1199" ht="15"/>
    <row r="1201" ht="15"/>
    <row r="1203" ht="15"/>
    <row r="1204" ht="15"/>
    <row r="1206" ht="15"/>
    <row r="1207" ht="15"/>
    <row r="1208" ht="15"/>
    <row r="1209" ht="15"/>
    <row r="1211" ht="15"/>
    <row r="1213" ht="15"/>
    <row r="1214" ht="15"/>
    <row r="1215" ht="15"/>
    <row r="1216" ht="15"/>
    <row r="1218" ht="15"/>
    <row r="1219" ht="15"/>
    <row r="1220" ht="15"/>
    <row r="1221" ht="15"/>
    <row r="1222" ht="15"/>
    <row r="1223" ht="15"/>
    <row r="1224" ht="15"/>
    <row r="1227" ht="15"/>
    <row r="1229" ht="15"/>
    <row r="1230" ht="15"/>
    <row r="1231" ht="15"/>
    <row r="1232" ht="15"/>
    <row r="1233" ht="15"/>
    <row r="1234" ht="15"/>
    <row r="1235" ht="15"/>
    <row r="1236" ht="15"/>
    <row r="1239" ht="15"/>
    <row r="1240" ht="15"/>
    <row r="1242" ht="15"/>
    <row r="1244" ht="15"/>
    <row r="1245" ht="15"/>
    <row r="1246" ht="15"/>
    <row r="1247" ht="15"/>
    <row r="1248" ht="15"/>
    <row r="1252" ht="15"/>
    <row r="1253" ht="15"/>
    <row r="1255" ht="15"/>
    <row r="1256" ht="15"/>
    <row r="1259" ht="15"/>
    <row r="1260" ht="15"/>
    <row r="1264" ht="15"/>
    <row r="1271" ht="15"/>
    <row r="1273" ht="15"/>
    <row r="1274" ht="15"/>
    <row r="1275" ht="15"/>
  </sheetData>
  <dataValidations count="2">
    <dataValidation allowBlank="1" showInputMessage="1" showErrorMessage="1" sqref="E1" xr:uid="{920C6338-E771-4DAE-8C89-92A9093EA4DE}"/>
    <dataValidation type="list" allowBlank="1" showInputMessage="1" showErrorMessage="1" sqref="E2:E3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39131</v>
      </c>
      <c r="B2" s="102" t="str">
        <f>IFERROR(VLOOKUP(D2,DB!A:K,11,0),"")</f>
        <v>R6</v>
      </c>
      <c r="C2" s="104">
        <v>1</v>
      </c>
      <c r="D2" s="102" t="s">
        <v>34850</v>
      </c>
      <c r="E2" s="102" t="s">
        <v>39132</v>
      </c>
      <c r="F2" s="106">
        <v>45963.042118055557</v>
      </c>
      <c r="G2" s="76">
        <f ca="1">IFERROR(NOW()-F2,"-")</f>
        <v>0.4145856481482042</v>
      </c>
      <c r="H2" s="106">
        <v>45963.010358796295</v>
      </c>
      <c r="I2" s="102" t="str">
        <f>IFERROR(VLOOKUP(D2,DB!A:F,6,0),"")</f>
        <v>SCECO</v>
      </c>
      <c r="J2" s="102" t="str">
        <f>IFERROR(VLOOKUP(D2,DB!A:G,7,0),"")</f>
        <v>In progress</v>
      </c>
      <c r="K2" s="107" t="s">
        <v>39133</v>
      </c>
      <c r="L2" s="108" t="str">
        <f>IFERROR(VLOOKUP(D2,DB!A:I,9,0),"")</f>
        <v>Latis</v>
      </c>
    </row>
    <row r="3" spans="1:16383" ht="31.5" customHeight="1">
      <c r="A3" s="103" t="s">
        <v>39134</v>
      </c>
      <c r="B3" s="102" t="str">
        <f>IFERROR(VLOOKUP(D3,DB!A:K,11,0),"")</f>
        <v>R6</v>
      </c>
      <c r="C3" s="104">
        <v>1</v>
      </c>
      <c r="D3" s="102" t="s">
        <v>34462</v>
      </c>
      <c r="E3" s="102" t="s">
        <v>39021</v>
      </c>
      <c r="F3" s="106">
        <v>45963.380370370367</v>
      </c>
      <c r="G3" s="76">
        <f ca="1">IFERROR(NOW()-F3,"-")</f>
        <v>7.6333333337970544E-2</v>
      </c>
      <c r="H3" s="106">
        <v>45963.374699074076</v>
      </c>
      <c r="I3" s="102" t="str">
        <f>IFERROR(VLOOKUP(D3,DB!A:F,6,0),"")</f>
        <v>SCECO</v>
      </c>
      <c r="J3" s="102" t="str">
        <f>IFERROR(VLOOKUP(D3,DB!A:G,7,0),"")</f>
        <v>Vandalized</v>
      </c>
      <c r="K3" s="107" t="s">
        <v>39135</v>
      </c>
      <c r="L3" s="108" t="str">
        <f>IFERROR(VLOOKUP(D3,DB!A:I,9,0),"")</f>
        <v>Latis</v>
      </c>
    </row>
    <row r="4" spans="1:16383" ht="31.5" customHeight="1">
      <c r="A4" s="103"/>
      <c r="B4" s="102" t="str">
        <f>IFERROR(VLOOKUP(D4,DB!A:K,11,0),"")</f>
        <v/>
      </c>
      <c r="C4" s="104"/>
      <c r="D4" s="102"/>
      <c r="E4" s="102"/>
      <c r="F4" s="106"/>
      <c r="G4" s="76">
        <f ca="1">IFERROR(NOW()-F4,"-")</f>
        <v>45963.456703703705</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45963.456703703705</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45963.456703703705</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45963.456703703705</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45963.456703703705</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45963.456703703705</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45963.456703703705</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45963.456703703705</v>
      </c>
      <c r="H11" s="106"/>
      <c r="I11" s="102" t="str">
        <f>IFERROR(VLOOKUP(D11,DB!A:F,6,0),"")</f>
        <v/>
      </c>
      <c r="J11" s="102" t="str">
        <f>IFERROR(VLOOKUP(D11,DB!A:G,7,0),"")</f>
        <v/>
      </c>
      <c r="K11" s="107"/>
      <c r="L11" s="108" t="str">
        <f>IFERROR(VLOOKUP(D11,DB!A:I,9,0),"")</f>
        <v/>
      </c>
    </row>
    <row r="12" spans="1:16383" ht="31.5" customHeight="1">
      <c r="A12" s="171"/>
      <c r="B12" s="172" t="str">
        <f>IFERROR(VLOOKUP(D12,DB!A:K,11,0),"")</f>
        <v/>
      </c>
      <c r="C12" s="173"/>
      <c r="D12" s="172"/>
      <c r="E12" s="102"/>
      <c r="F12" s="174"/>
      <c r="G12" s="115">
        <f ca="1">IFERROR(NOW()-F12,"-")</f>
        <v>45963.456703703705</v>
      </c>
      <c r="H12" s="174"/>
      <c r="I12" s="172" t="str">
        <f>IFERROR(VLOOKUP(D12,DB!A:F,6,0),"")</f>
        <v/>
      </c>
      <c r="J12" s="172" t="str">
        <f>IFERROR(VLOOKUP(D12,DB!A:G,7,0),"")</f>
        <v/>
      </c>
      <c r="K12" s="175"/>
      <c r="L12" s="176" t="str">
        <f>IFERROR(VLOOKUP(D12,DB!A:I,9,0),"")</f>
        <v/>
      </c>
    </row>
    <row r="13" spans="1:16383" ht="31.5" customHeight="1">
      <c r="A13" s="171"/>
      <c r="B13" s="172" t="str">
        <f>IFERROR(VLOOKUP(D13,DB!A:K,11,0),"")</f>
        <v/>
      </c>
      <c r="C13" s="173"/>
      <c r="D13" s="172"/>
      <c r="E13" s="102"/>
      <c r="F13" s="174"/>
      <c r="G13" s="115">
        <f ca="1">IFERROR(NOW()-F13,"-")</f>
        <v>45963.456703703705</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ca="1">IFERROR(NOW()-F14,"-")</f>
        <v>45963.456703703705</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45963.456703703705</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45963.456703703705</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45963.456703703705</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45963.456703703705</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45963.456703703705</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45963.456703703705</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45963.456703703705</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45963.456703703705</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45963.456703703705</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45963.456703703705</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45963.456703703705</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45963.456703703705</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45963.456703703705</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45963.456703703705</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45963.456703703705</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45963.456703703705</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45963.456703703705</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45963.456703703705</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45963.456703703705</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45963.456703703705</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45963.456703703705</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45963.456703703705</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ca="1">IFERROR(NOW()-F37,"-")</f>
        <v>45963.456703703705</v>
      </c>
      <c r="H37" s="174"/>
      <c r="I37" s="172" t="str">
        <f>IFERROR(VLOOKUP(D37,DB!A:F,6,0),"")</f>
        <v/>
      </c>
      <c r="J37" s="172" t="str">
        <f>IFERROR(VLOOKUP(D37,DB!A:G,7,0),"")</f>
        <v/>
      </c>
      <c r="K37" s="175"/>
      <c r="L37" s="176" t="str">
        <f>IFERROR(VLOOKUP(D37,DB!A:I,9,0),"")</f>
        <v/>
      </c>
    </row>
    <row r="38" spans="1:12" ht="31.5" customHeight="1">
      <c r="A38" s="103"/>
      <c r="B38" s="102" t="str">
        <f>IFERROR(VLOOKUP(D38,DB!A:K,11,0),"")</f>
        <v/>
      </c>
      <c r="C38" s="104"/>
      <c r="D38" s="102"/>
      <c r="E38" s="105"/>
      <c r="F38" s="106"/>
      <c r="G38" s="76">
        <f ca="1">IFERROR(NOW()-F38,"-")</f>
        <v>45963.456703703705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45963.456703703705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45963.456703703705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45963.456703703705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45963.456703703705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45963.456703703705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45963.456703703705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45963.456703703705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45963.456703703705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45963.456703703705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45963.456703703705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45963.456703703705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45963.456703703705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45963.456703703705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45963.456703703705</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45963.456703703705</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45963.456703703705</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45963.456703703705</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45963.456703703705</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45963.456703703705</v>
      </c>
      <c r="H57" s="106"/>
      <c r="I57" s="102" t="str">
        <f>IFERROR(VLOOKUP(D57,DB!A:F,6,0),"")</f>
        <v/>
      </c>
      <c r="J57" s="101" t="str">
        <f>IFERROR(VLOOKUP(D57,DB!A:G,7,0),"")</f>
        <v/>
      </c>
      <c r="K57" s="107"/>
      <c r="L57" s="108" t="str">
        <f>IFERROR(VLOOKUP(D57,DB!A:I,9,0),"")</f>
        <v/>
      </c>
    </row>
  </sheetData>
  <dataValidations count="2">
    <dataValidation allowBlank="1" showInputMessage="1" showErrorMessage="1" sqref="E1" xr:uid="{380493DB-286A-4683-AF55-C78F04945A49}"/>
    <dataValidation type="list" allowBlank="1" showInputMessage="1" showErrorMessage="1" sqref="E3:E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2025-11-02T07:57:40Z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