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63" documentId="120_S{2AC9BD13-BADA-5192-A53E-5A8FF88502F6}" xr6:coauthVersionLast="47" xr6:coauthVersionMax="47" xr10:uidLastSave="{972051E6-61C5-4575-B782-69F42C1C4FF2}"/>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<sst xmlns="http://schemas.openxmlformats.org/spreadsheetml/2006/main" count="180273" uniqueCount="39121">
  <si>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</si>
  <si>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</si>
  <si>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</si>
  <si>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</si>
  <si>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</si>
  <si>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</si>
  <si>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</si>
  <si>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</si>
  <si>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</si>
  <si>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</si>
  <si>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</si>
  <si>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</si>
  <si>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</si>
  <si>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</si>
  <si>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</si>
  <si>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</si>
  <si>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</si>
  <si>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</si>
  <si>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</si>
  <si>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</si>
  <si>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</si>
  <si>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</si>
  <si>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</si>
  <si>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</si>
  <si>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</si>
  <si>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</si>
  <si>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</si>
  <si>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</si>
  <si>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</si>
  <si>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</si>
  <si>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</si>
  <si>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</si>
  <si>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</si>
  <si>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</si>
  <si>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</si>
  <si>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</si>
  <si>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</si>
  <si>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</si>
  <si>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</si>
  <si>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</si>
  <si>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</si>
  <si>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</si>
  <si>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</si>
  <si>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</si>
  <si>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</si>
  <si>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</si>
  <si>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</si>
  <si>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</si>
  <si>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</si>
  <si>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</si>
  <si>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</si>
  <si>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</si>
  <si>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</si>
  <si>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</si>
  <si>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</si>
  <si>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</si>
  <si>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</si>
  <si>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</si>
  <si>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</si>
  <si>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</si>
  <si>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</si>
  <si>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</si>
  <si>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</si>
  <si>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</si>
  <si>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</si>
  <si>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</si>
  <si>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</si>
  <si>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</si>
  <si>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</si>
  <si>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</si>
  <si>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</si>
  <si>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</si>
  <si>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</si>
  <si>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</si>
  <si>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</si>
  <si>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</si>
  <si>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</si>
  <si>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</si>
  <si>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</si>
  <si>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</si>
  <si>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</si>
  <si>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</si>
  <si>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</si>
  <si>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</si>
  <si>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</si>
  <si>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</si>
  <si>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</si>
  <si>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</si>
  <si>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</si>
  <si>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</si>
  <si>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</si>
  <si>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</si>
  <si>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</si>
  <si>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</si>
  <si>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</si>
  <si>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</si>
  <si>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</si>
  <si>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</si>
  <si>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</si>
  <si>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</si>
  <si>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</si>
  <si>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</si>
  <si>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</si>
  <si>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</si>
  <si>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</si>
  <si>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</si>
  <si>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</si>
  <si>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</si>
  <si>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</si>
  <si>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</si>
  <si>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</si>
  <si>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</si>
  <si>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</si>
  <si>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</si>
  <si>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</si>
  <si>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</si>
  <si>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</si>
  <si>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</si>
  <si>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</si>
  <si>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</si>
  <si>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</si>
  <si>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</si>
  <si>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</si>
  <si>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</si>
  <si>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</si>
  <si>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</si>
  <si>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</si>
  <si>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</si>
  <si>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</si>
  <si>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</si>
  <si>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</si>
  <si>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</si>
  <si>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</si>
  <si>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</si>
  <si>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</si>
  <si>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</si>
  <si>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</si>
  <si>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</si>
  <si>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</si>
  <si>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</si>
  <si>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</si>
  <si>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</si>
  <si>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</si>
  <si>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</si>
  <si>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</si>
  <si>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</si>
  <si>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</si>
  <si>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</si>
  <si>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</si>
  <si>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</si>
  <si>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</si>
  <si>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</si>
  <si>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</si>
  <si>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</si>
  <si>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</si>
  <si>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</si>
  <si>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</si>
  <si>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</si>
  <si>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</si>
  <si>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</si>
  <si>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</si>
  <si>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</si>
  <si>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</si>
  <si>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</si>
  <si>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</si>
  <si>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</si>
  <si>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</si>
  <si>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</si>
  <si>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</si>
  <si>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</si>
  <si>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</si>
  <si>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</si>
  <si>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</si>
  <si>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</si>
  <si>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</si>
  <si>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</si>
  <si>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</si>
  <si>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</si>
  <si>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</si>
  <si>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</si>
  <si>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</si>
  <si>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</si>
  <si>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</si>
  <si>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</si>
  <si>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</si>
  <si>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</si>
  <si>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</si>
  <si>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</si>
  <si>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</si>
  <si>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</si>
  <si>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</si>
  <si>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</si>
  <si>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</si>
  <si>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</si>
  <si>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</si>
  <si>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</si>
  <si>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</si>
  <si>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</si>
  <si>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</si>
  <si>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</si>
  <si>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</si>
  <si>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</si>
  <si>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</si>
  <si>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</si>
  <si>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</si>
  <si>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</si>
  <si>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</si>
  <si>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</si>
  <si>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</si>
  <si>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</si>
  <si>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</si>
  <si>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</si>
  <si>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</si>
  <si>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</si>
  <si>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</si>
  <si>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</si>
  <si>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</si>
  <si>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</si>
  <si>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</si>
  <si>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</si>
  <si>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</si>
  <si>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</si>
  <si>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</si>
  <si>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</si>
  <si>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</si>
  <si>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</si>
  <si>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</si>
  <si>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</si>
  <si>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</si>
  <si>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</si>
  <si>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</si>
  <si>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</si>
  <si>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</si>
  <si>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</si>
  <si>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</si>
  <si>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</si>
  <si>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</si>
  <si>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</si>
  <si>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</si>
  <si>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</si>
  <si>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</si>
  <si>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</si>
  <si>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</si>
  <si>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</si>
  <si>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</si>
  <si>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</si>
  <si>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</si>
  <si>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</si>
  <si>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</si>
  <si>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</si>
  <si>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</si>
  <si>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</si>
  <si>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</si>
  <si>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</si>
  <si>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</si>
  <si>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</si>
  <si>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</si>
  <si>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</si>
  <si>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</si>
  <si>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</si>
  <si>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</si>
  <si>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</si>
  <si>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</si>
  <si>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</si>
  <si>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</si>
  <si>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</si>
  <si>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</si>
  <si>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</si>
  <si>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</si>
  <si>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</si>
  <si>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</si>
  <si>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</si>
  <si>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</si>
  <si>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</si>
  <si>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</si>
  <si>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</si>
  <si>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</si>
  <si>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</si>
  <si>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</si>
  <si>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</si>
  <si>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</si>
  <si>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</si>
  <si>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</si>
  <si>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</si>
  <si>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</si>
  <si>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</si>
  <si>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</si>
  <si>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</si>
  <si>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</si>
  <si>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</si>
  <si>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</si>
  <si>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</si>
  <si>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</si>
  <si>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</si>
  <si>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</si>
  <si>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</si>
  <si>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</si>
  <si>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</si>
  <si>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</si>
  <si>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</si>
  <si>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</si>
  <si>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</si>
  <si>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</si>
  <si>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</si>
  <si>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</si>
  <si>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</si>
  <si>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</si>
  <si>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</si>
  <si>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</si>
  <si>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</si>
  <si>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</si>
  <si>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</si>
  <si>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</si>
  <si>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</si>
  <si>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</si>
  <si>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</si>
  <si>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</si>
  <si>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</si>
  <si>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</si>
  <si>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</si>
  <si>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</si>
  <si>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</si>
  <si>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</si>
  <si>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</si>
  <si>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</si>
  <si>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</si>
  <si>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</si>
  <si>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</si>
  <si>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</si>
  <si>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</si>
  <si>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</si>
  <si>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</si>
  <si>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</si>
  <si>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</si>
  <si>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</si>
  <si>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</si>
  <si>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</si>
  <si>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</si>
  <si>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</si>
  <si>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</si>
  <si>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</si>
  <si>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</si>
  <si>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</si>
  <si>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</si>
  <si>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</si>
  <si>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</si>
  <si>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</si>
  <si>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</si>
  <si>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</si>
  <si>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</si>
  <si>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</si>
  <si>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</si>
  <si>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</si>
  <si>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</si>
  <si>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</si>
  <si>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</si>
  <si>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</si>
  <si>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</si>
  <si>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</si>
  <si>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</si>
  <si>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</si>
  <si>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</si>
  <si>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</si>
  <si>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</si>
  <si>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</si>
  <si>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</si>
  <si>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</si>
  <si>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</si>
  <si>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</si>
  <si>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</si>
  <si>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</si>
  <si>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</si>
  <si>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</si>
  <si>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</si>
  <si>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</si>
  <si>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</si>
  <si>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</si>
  <si>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</si>
  <si>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</si>
  <si>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</si>
  <si>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</si>
  <si>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</si>
  <si>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</si>
  <si>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</si>
  <si>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</si>
  <si>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</si>
  <si>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</si>
  <si>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</si>
  <si>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</si>
  <si>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</si>
  <si>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</si>
  <si>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</si>
  <si>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</si>
  <si>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</si>
  <si>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</si>
  <si>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</si>
  <si>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</si>
  <si>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</si>
  <si>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</si>
  <si>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</si>
  <si>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</si>
  <si>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</si>
  <si>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</si>
  <si>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</si>
  <si>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</si>
  <si>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</si>
  <si>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</si>
  <si>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</si>
  <si>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</si>
  <si>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</si>
  <si>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</si>
  <si>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</si>
  <si>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</si>
  <si>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</si>
  <si>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</si>
  <si>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</si>
  <si>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</si>
  <si>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</si>
  <si>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</si>
  <si>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</si>
  <si>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</si>
  <si>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</si>
  <si>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</si>
  <si>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</si>
  <si>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</si>
  <si>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</si>
  <si>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</si>
  <si>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</si>
  <si>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</si>
  <si>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</si>
  <si>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</si>
  <si>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</si>
  <si>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</si>
  <si>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</si>
  <si>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</si>
  <si>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</si>
  <si>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</si>
  <si>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</si>
  <si>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</si>
  <si>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</si>
  <si>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</si>
  <si>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</si>
  <si>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</si>
  <si>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</si>
  <si>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</si>
  <si>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</si>
  <si>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</si>
  <si>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</si>
  <si>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</si>
  <si>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</si>
  <si>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</si>
  <si>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</si>
  <si>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</si>
  <si>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</si>
  <si>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</si>
  <si>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</si>
  <si>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</si>
  <si>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</si>
  <si>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</si>
  <si>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</si>
  <si>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</si>
  <si>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</si>
  <si>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</si>
  <si>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</si>
  <si>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</si>
  <si>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</si>
  <si>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</si>
  <si>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</si>
  <si>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</si>
  <si>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</si>
  <si>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</si>
  <si>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</si>
  <si>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</si>
  <si>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</si>
  <si>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</si>
  <si>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</si>
  <si>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</si>
  <si>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</si>
  <si>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</si>
  <si>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</si>
  <si>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</si>
  <si>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</si>
  <si>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</si>
  <si>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</si>
  <si>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</si>
  <si>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</si>
  <si>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</si>
  <si>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</si>
  <si>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</si>
  <si>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</si>
  <si>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</si>
  <si>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</si>
  <si>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</si>
  <si>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</si>
  <si>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</si>
  <si>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</si>
  <si>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</si>
  <si>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</si>
  <si>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</si>
  <si>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</si>
  <si>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</si>
  <si>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</si>
  <si>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</si>
  <si>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</si>
  <si>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</si>
  <si>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</si>
  <si>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</si>
  <si>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</si>
  <si>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</si>
  <si>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</si>
  <si>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</si>
  <si>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</si>
  <si>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</si>
  <si>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</si>
  <si>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</si>
  <si>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</si>
  <si>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</si>
  <si>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</si>
  <si>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</si>
  <si>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</si>
  <si>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</si>
  <si>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</si>
  <si>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</si>
  <si>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</si>
  <si>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</si>
  <si>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</si>
  <si>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</si>
  <si>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</si>
  <si>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</si>
  <si>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</si>
  <si>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</si>
  <si>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</si>
  <si>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</si>
  <si>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</si>
  <si>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</si>
  <si>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</si>
  <si>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</si>
  <si>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</si>
  <si>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</si>
  <si>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</si>
  <si>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</si>
  <si>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</si>
  <si>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</si>
  <si>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</si>
  <si>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</si>
  <si>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</si>
  <si>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</si>
  <si>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</si>
  <si>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</si>
  <si>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</si>
  <si>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</si>
  <si>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</si>
  <si>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</si>
  <si>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</si>
  <si>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</si>
  <si>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</si>
  <si>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</si>
  <si>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</si>
  <si>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</si>
  <si>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</si>
  <si>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</si>
  <si>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</si>
  <si>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</si>
  <si>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</si>
  <si>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</si>
  <si>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</si>
  <si>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</si>
  <si>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</si>
  <si>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</si>
  <si>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</si>
  <si>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</si>
  <si>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</si>
  <si>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</si>
  <si>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</si>
  <si>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</si>
  <si>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</si>
  <si>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</si>
  <si>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</si>
  <si>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</si>
  <si>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</si>
  <si>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</si>
  <si>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</si>
  <si>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</si>
  <si>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</si>
  <si>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</si>
  <si>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</si>
  <si>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</si>
  <si>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</si>
  <si>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</si>
  <si>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</si>
  <si>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</si>
  <si>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</si>
  <si>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</si>
  <si>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</si>
  <si>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</si>
  <si>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</si>
  <si>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</si>
  <si>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</si>
  <si>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</si>
  <si>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</si>
  <si>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</si>
  <si>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</si>
  <si>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</si>
  <si>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</si>
  <si>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</si>
  <si>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</si>
  <si>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</si>
  <si>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</si>
  <si>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</si>
  <si>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</si>
  <si>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</si>
  <si>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</si>
  <si>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</si>
  <si>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</si>
  <si>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</si>
  <si>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</si>
  <si>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</si>
  <si>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</si>
  <si>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</si>
  <si>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</si>
  <si>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</si>
  <si>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</si>
  <si>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</si>
  <si>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</si>
  <si>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</si>
  <si>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</si>
  <si>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</si>
  <si>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</si>
  <si>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</si>
  <si>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</si>
  <si>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</si>
  <si>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</si>
  <si>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</si>
  <si>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</si>
  <si>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</si>
  <si>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</si>
  <si>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</si>
  <si>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</si>
  <si>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</si>
  <si>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</si>
  <si>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</si>
  <si>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</si>
  <si>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</si>
  <si>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</si>
  <si>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</si>
  <si>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</si>
  <si>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</si>
  <si>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</si>
  <si>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</si>
  <si>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</si>
  <si>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</si>
  <si>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</si>
  <si>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</si>
  <si>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</si>
  <si>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</si>
  <si>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</si>
  <si>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</si>
  <si>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</si>
  <si>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</si>
  <si>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</si>
  <si>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</si>
  <si>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</si>
  <si>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</si>
  <si>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</si>
  <si>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</si>
  <si>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</si>
  <si>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</si>
  <si>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</si>
  <si>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</si>
  <si>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</si>
  <si>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</si>
  <si>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</si>
  <si>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</si>
  <si>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</si>
  <si>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</si>
  <si>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</si>
  <si>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</si>
  <si>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</si>
  <si>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</si>
  <si>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</si>
  <si>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</si>
  <si>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</si>
  <si>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</si>
  <si>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</si>
  <si>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</si>
  <si>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</si>
  <si>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</si>
  <si>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</si>
  <si>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</si>
  <si>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</si>
  <si>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</si>
  <si>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</si>
  <si>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</si>
  <si>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</si>
  <si>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</si>
  <si>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</si>
  <si>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</si>
  <si>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</si>
  <si>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</si>
  <si>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</si>
  <si>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</si>
  <si>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</si>
  <si>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</si>
  <si>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</si>
  <si>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</si>
  <si>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</si>
  <si>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</si>
  <si>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</si>
  <si>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</si>
  <si>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</si>
  <si>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</si>
  <si>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</si>
  <si>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</si>
  <si>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</si>
  <si>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</si>
  <si>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</si>
  <si>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</si>
  <si>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</si>
  <si>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</si>
  <si>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</si>
  <si>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</si>
  <si>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</si>
  <si>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</si>
  <si>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</si>
  <si>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</si>
  <si>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</si>
  <si>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</si>
  <si>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</si>
  <si>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</si>
  <si>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</si>
  <si>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</si>
  <si>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</si>
  <si>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</si>
  <si>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</si>
  <si>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</si>
  <si>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</si>
  <si>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</si>
  <si>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</si>
  <si>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</si>
  <si>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</si>
  <si>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</si>
  <si>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</si>
  <si>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</si>
  <si>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</si>
  <si>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</si>
  <si>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</si>
  <si>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</si>
  <si>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</si>
  <si>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</si>
  <si>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</si>
  <si>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</si>
  <si>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</si>
  <si>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</si>
  <si>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</si>
  <si>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</si>
  <si>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</si>
  <si>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</si>
  <si>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</si>
  <si>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</si>
  <si>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</si>
  <si>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</si>
  <si>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</si>
  <si>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</si>
  <si>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</si>
  <si>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</si>
  <si>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</si>
  <si>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</si>
  <si>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</si>
  <si>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</si>
  <si>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</si>
  <si>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</si>
  <si>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</si>
  <si>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</si>
  <si>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</si>
  <si>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</si>
  <si>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</si>
  <si>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</si>
  <si>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</si>
  <si>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</si>
  <si>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</si>
  <si>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</si>
  <si>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</si>
  <si>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</si>
  <si>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</si>
  <si>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</si>
  <si>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</si>
  <si>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</si>
  <si>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</si>
  <si>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</si>
  <si>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</si>
  <si>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</si>
  <si>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</si>
  <si>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</si>
  <si>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</si>
  <si>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</si>
  <si>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</si>
  <si>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</si>
  <si>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</si>
  <si>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</si>
  <si>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</si>
  <si>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</si>
  <si>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</si>
  <si>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</si>
  <si>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</si>
  <si>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</si>
  <si>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</si>
  <si>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</si>
  <si>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</si>
  <si>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</si>
  <si>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</si>
  <si>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</si>
  <si>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</si>
  <si>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</si>
  <si>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</si>
  <si>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</si>
  <si>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</si>
  <si>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</si>
  <si>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</si>
  <si>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</si>
  <si>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</si>
  <si>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</si>
  <si>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</si>
  <si>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</si>
  <si>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</si>
  <si>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</si>
  <si>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</si>
  <si>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</si>
  <si>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</si>
  <si>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</si>
  <si>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</si>
  <si>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</si>
  <si>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</si>
  <si>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</si>
  <si>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</si>
  <si>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</si>
  <si>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</si>
  <si>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</si>
  <si>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</si>
  <si>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</si>
  <si>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</si>
  <si>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</si>
  <si>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</si>
  <si>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</si>
  <si>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</si>
  <si>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</si>
  <si>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</si>
  <si>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</si>
  <si>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</si>
  <si>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</si>
  <si>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</si>
  <si>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</si>
  <si>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</si>
  <si>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</si>
  <si>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</si>
  <si>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</si>
  <si>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</si>
  <si>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</si>
  <si>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</si>
  <si>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</si>
  <si>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</si>
  <si>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</si>
  <si>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</si>
  <si>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</si>
  <si>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</si>
  <si>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</si>
  <si>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</si>
  <si>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</si>
  <si>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</si>
  <si>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</si>
  <si>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</si>
  <si>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</si>
  <si>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</si>
  <si>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</si>
  <si>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</si>
  <si>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</si>
  <si>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</si>
  <si>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</si>
  <si>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</si>
  <si>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</si>
  <si>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</si>
  <si>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</si>
  <si>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</si>
  <si>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</si>
  <si>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</si>
  <si>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</si>
  <si>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</si>
  <si>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</si>
  <si>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</si>
  <si>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</si>
  <si>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</si>
  <si>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</si>
  <si>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</si>
  <si>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</si>
  <si>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</si>
  <si>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</si>
  <si>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</si>
  <si>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</si>
  <si>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</si>
  <si>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</si>
  <si>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</si>
  <si>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</si>
  <si>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</si>
  <si>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</si>
  <si>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</si>
  <si>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</si>
  <si>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</si>
  <si>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</si>
  <si>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</si>
  <si>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</si>
  <si>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</si>
  <si>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</si>
  <si>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</si>
  <si>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</si>
  <si>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</si>
  <si>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</si>
  <si>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</si>
  <si>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</si>
  <si>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</si>
  <si>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</si>
  <si>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</si>
  <si>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</si>
  <si>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</si>
  <si>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</si>
  <si>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</si>
  <si>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</si>
  <si>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</si>
  <si>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</si>
  <si>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</si>
  <si>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</si>
  <si>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</si>
  <si>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</si>
  <si>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</si>
  <si>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</si>
  <si>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</si>
  <si>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</si>
  <si>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</si>
  <si>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</si>
  <si>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</si>
  <si>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</si>
  <si>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</si>
  <si>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</si>
  <si>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</si>
  <si>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</si>
  <si>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</si>
  <si>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</si>
  <si>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</si>
  <si>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</si>
  <si>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</si>
  <si>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</si>
  <si>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</si>
  <si>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</si>
  <si>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</si>
  <si>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</si>
  <si>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</si>
  <si>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</si>
  <si>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</si>
  <si>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</si>
  <si>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</si>
  <si>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</si>
  <si>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</si>
  <si>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</si>
  <si>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</si>
  <si>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</si>
  <si>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</si>
  <si>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</si>
  <si>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</si>
  <si>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</si>
  <si>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</si>
  <si>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</si>
  <si>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</si>
  <si>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</si>
  <si>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</si>
  <si>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</si>
  <si>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</si>
  <si>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</si>
  <si>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</si>
  <si>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</si>
  <si>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</si>
  <si>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</si>
  <si>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</si>
  <si>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</si>
  <si>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</si>
  <si>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</si>
  <si>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</si>
  <si>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</si>
  <si>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</si>
  <si>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</si>
  <si>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</si>
  <si>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</si>
  <si>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</si>
  <si>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</si>
  <si>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</si>
  <si>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</si>
  <si>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</si>
  <si>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</si>
  <si>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</si>
  <si>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</si>
  <si>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</si>
  <si>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</si>
  <si>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</si>
  <si>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</si>
  <si>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</si>
  <si>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</si>
  <si>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</si>
  <si>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</si>
  <si>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</si>
  <si>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</si>
  <si>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</si>
  <si>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</si>
  <si>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</si>
  <si>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</si>
  <si>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</si>
  <si>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</si>
  <si>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</si>
  <si>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</si>
  <si>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</si>
  <si>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</si>
  <si>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</si>
  <si>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</si>
  <si>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</si>
  <si>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</si>
  <si>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</si>
  <si>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</si>
  <si>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</si>
  <si>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</si>
  <si>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</si>
  <si>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</si>
  <si>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</si>
  <si>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</si>
  <si>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</si>
  <si>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</si>
  <si>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</si>
  <si>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</si>
  <si>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</si>
  <si>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</si>
  <si>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</si>
  <si>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</si>
  <si>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</si>
  <si>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</si>
  <si>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</si>
  <si>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</si>
  <si>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</si>
  <si>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</si>
  <si>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</si>
  <si>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</si>
  <si>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</si>
  <si>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</si>
  <si>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</si>
  <si>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</si>
  <si>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</si>
  <si>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</si>
  <si>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</si>
  <si>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</si>
  <si>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</si>
  <si>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</si>
  <si>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</si>
  <si>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</si>
  <si>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</si>
  <si>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</si>
  <si>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</si>
  <si>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</si>
  <si>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</si>
  <si>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</si>
  <si>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</si>
  <si>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</si>
  <si>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</si>
  <si>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</si>
  <si>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</si>
  <si>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</si>
  <si>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</si>
  <si>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</si>
  <si>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</si>
  <si>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</si>
  <si>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</si>
  <si>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</si>
  <si>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</si>
  <si>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</si>
  <si>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</si>
  <si>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</si>
  <si>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</si>
  <si>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</si>
  <si>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</si>
  <si>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</si>
  <si>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</si>
  <si>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</si>
  <si>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</si>
  <si>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</si>
  <si>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</si>
  <si>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</si>
  <si>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</si>
  <si>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</si>
  <si>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</si>
  <si>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</si>
  <si>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</si>
  <si>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</si>
  <si>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</si>
  <si>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</si>
  <si>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</si>
  <si>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</si>
  <si>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</si>
  <si>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</si>
  <si>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</si>
  <si>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</si>
  <si>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</si>
  <si>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</si>
  <si>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</si>
  <si>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</si>
  <si>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</si>
  <si>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</si>
  <si>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</si>
  <si>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</si>
  <si>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</si>
  <si>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</si>
  <si>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</si>
  <si>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</si>
  <si>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</si>
  <si>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</si>
  <si>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</si>
  <si>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</si>
  <si>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</si>
  <si>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</si>
  <si>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</si>
  <si>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</si>
  <si>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</si>
  <si>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</si>
  <si>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</si>
  <si>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</si>
  <si>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</si>
  <si>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</si>
  <si>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</si>
  <si>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</si>
  <si>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</si>
  <si>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</si>
  <si>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</si>
  <si>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</si>
  <si>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</si>
  <si>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</si>
  <si>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</si>
  <si>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</si>
  <si>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</si>
  <si>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</si>
  <si>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</si>
  <si>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</si>
  <si>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</si>
  <si>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</si>
  <si>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</si>
  <si>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</si>
  <si>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</si>
  <si>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</si>
  <si>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</si>
  <si>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</si>
  <si>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</si>
  <si>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</si>
  <si>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</si>
  <si>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</si>
  <si>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</si>
  <si>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</si>
  <si>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</si>
  <si>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</si>
  <si>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</si>
  <si>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</si>
  <si>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</si>
  <si>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</si>
  <si>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</si>
  <si>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</si>
  <si>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</si>
  <si>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</si>
  <si>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</si>
  <si>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</si>
  <si>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</si>
  <si>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</si>
  <si>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</si>
  <si>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</si>
  <si>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</si>
  <si>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</si>
  <si>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</si>
  <si>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</si>
  <si>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</si>
  <si>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</si>
  <si>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</si>
  <si>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</si>
  <si>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</si>
  <si>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</si>
  <si>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</si>
  <si>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</si>
  <si>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</si>
  <si>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</si>
  <si>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</si>
  <si>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</si>
  <si>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</si>
  <si>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</si>
  <si>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</si>
  <si>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</si>
  <si>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</si>
  <si>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</si>
  <si>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</si>
  <si>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</si>
  <si>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</si>
  <si>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</si>
  <si>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</si>
  <si>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</si>
  <si>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</si>
  <si>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</si>
  <si>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</si>
  <si>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</si>
  <si>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</si>
  <si>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</si>
  <si>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</si>
  <si>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</si>
  <si>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</si>
  <si>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</si>
  <si>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</si>
  <si>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</si>
  <si>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</si>
  <si>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</si>
  <si>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</si>
  <si>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</si>
  <si>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</si>
  <si>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</si>
  <si>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</si>
  <si>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</si>
  <si>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</si>
  <si>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</si>
  <si>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</si>
  <si>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</si>
  <si>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</si>
  <si>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</si>
  <si>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</si>
  <si>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</si>
  <si>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</si>
  <si>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</si>
  <si>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</si>
  <si>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</si>
  <si>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</si>
  <si>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</si>
  <si>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</si>
  <si>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</si>
  <si>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</si>
  <si>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</si>
  <si>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</si>
  <si>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</si>
  <si>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</si>
  <si>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</si>
  <si>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</si>
  <si>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</si>
  <si>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</si>
  <si>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</si>
  <si>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</si>
  <si>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</si>
  <si>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</si>
  <si>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</si>
  <si>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</si>
  <si>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</si>
  <si>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</si>
  <si>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</si>
  <si>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</si>
  <si>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</si>
  <si>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</si>
  <si>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</si>
  <si>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</si>
  <si>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</si>
  <si>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</si>
  <si>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</si>
  <si>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</si>
  <si>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</si>
  <si>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</si>
  <si>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</si>
  <si>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</si>
  <si>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</si>
  <si>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</si>
  <si>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</si>
  <si>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</si>
  <si>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</si>
  <si>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</si>
  <si>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</si>
  <si>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</si>
  <si>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</si>
  <si>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</si>
  <si>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</si>
  <si>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</si>
  <si>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</si>
  <si>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</si>
  <si>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</si>
  <si>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</si>
  <si>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</si>
  <si>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</si>
  <si>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</si>
  <si>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</si>
  <si>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</si>
  <si>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</si>
  <si>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</si>
  <si>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</si>
  <si>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</si>
  <si>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</si>
  <si>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</si>
  <si>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</si>
  <si>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</si>
  <si>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</si>
  <si>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</si>
  <si>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</si>
  <si>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</si>
  <si>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</si>
  <si>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</si>
  <si>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</si>
  <si>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</si>
  <si>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</si>
  <si>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</si>
  <si>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</si>
  <si>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</si>
  <si>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</si>
  <si>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</si>
  <si>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</si>
  <si>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</si>
  <si>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</si>
  <si>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</si>
  <si>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</si>
  <si>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</si>
  <si>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</si>
  <si>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</si>
  <si>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</si>
  <si>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</si>
  <si>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</si>
  <si>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</si>
  <si>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</si>
  <si>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</si>
  <si>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</si>
  <si>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</si>
  <si>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</si>
  <si>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</si>
  <si>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</si>
  <si>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</si>
  <si>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</si>
  <si>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</si>
  <si>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</si>
  <si>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</si>
  <si>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</si>
  <si>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</si>
  <si>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</si>
  <si>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</si>
  <si>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</si>
  <si>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</si>
  <si>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</si>
  <si>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</si>
  <si>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</si>
  <si>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</si>
  <si>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</si>
  <si>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</si>
  <si>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</si>
  <si>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</si>
  <si>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</si>
  <si>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</si>
  <si>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</si>
  <si>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</si>
  <si>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</si>
  <si>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</si>
  <si>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</si>
  <si>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</si>
  <si>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</si>
  <si>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</si>
  <si>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</si>
  <si>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</si>
  <si>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</si>
  <si>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</si>
  <si>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</si>
  <si>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</si>
  <si>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</si>
  <si>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</si>
  <si>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</si>
  <si>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</si>
  <si>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</si>
  <si>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</si>
  <si>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</si>
  <si>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</si>
  <si>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</si>
  <si>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</si>
  <si>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</si>
  <si>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</si>
  <si>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</si>
  <si>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</si>
  <si>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</si>
  <si>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</si>
  <si>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</si>
  <si>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</si>
  <si>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</si>
  <si>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</si>
  <si>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</si>
  <si>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</si>
  <si>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</si>
  <si>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</si>
  <si>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</si>
  <si>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</si>
  <si>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</si>
  <si>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</si>
  <si>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</si>
  <si>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</si>
  <si>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</si>
  <si>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</si>
  <si>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</si>
  <si>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</si>
  <si>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</si>
  <si>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</si>
  <si>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</si>
  <si>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</si>
  <si>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</si>
  <si>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</si>
  <si>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</si>
  <si>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</si>
  <si>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</si>
  <si>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</si>
  <si>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</si>
  <si>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</si>
  <si>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</si>
  <si>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</si>
  <si>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</si>
  <si>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</si>
  <si>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</si>
  <si>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</si>
  <si>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</si>
  <si>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</si>
  <si>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</si>
  <si>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</si>
  <si>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</si>
  <si>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</si>
  <si>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</si>
  <si>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</si>
  <si>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</si>
  <si>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</si>
  <si>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</si>
  <si>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</si>
  <si>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</si>
  <si>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</si>
  <si>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</si>
  <si>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</si>
  <si>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</si>
  <si>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</si>
  <si>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</si>
  <si>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</si>
  <si>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</si>
  <si>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</si>
  <si>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</si>
  <si>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</si>
  <si>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</si>
  <si>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</si>
  <si>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</si>
  <si>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</si>
  <si>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</si>
  <si>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</si>
  <si>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</si>
  <si>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</si>
  <si>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</si>
  <si>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</si>
  <si>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</si>
  <si>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</si>
  <si>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</si>
  <si>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</si>
  <si>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</si>
  <si>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</si>
  <si>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</si>
  <si>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</si>
  <si>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</si>
  <si>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</si>
  <si>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</si>
  <si>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</si>
  <si>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</si>
  <si>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</si>
  <si>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</si>
  <si>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</si>
  <si>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</si>
  <si>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</si>
  <si>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</si>
  <si>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</si>
  <si>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</si>
  <si>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</si>
  <si>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</si>
  <si>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</si>
  <si>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</si>
  <si>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</si>
  <si>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</si>
  <si>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</si>
  <si>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</si>
  <si>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</si>
  <si>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</si>
  <si>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</si>
  <si>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</si>
  <si>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</si>
  <si>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</si>
  <si>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</si>
  <si>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</si>
  <si>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</si>
  <si>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</si>
  <si>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</si>
  <si>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</si>
  <si>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</si>
  <si>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</si>
  <si>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</si>
  <si>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</si>
  <si>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</si>
  <si>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</si>
  <si>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</si>
  <si>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</si>
  <si>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</si>
  <si>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</si>
  <si>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</si>
  <si>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</si>
  <si>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</si>
  <si>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</si>
  <si>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</si>
  <si>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</si>
  <si>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</si>
  <si>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</si>
  <si>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</si>
  <si>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</si>
  <si>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</si>
  <si>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</si>
  <si>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</si>
  <si>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</si>
  <si>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</si>
  <si>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</si>
  <si>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</si>
  <si>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</si>
  <si>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</si>
  <si>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</si>
  <si>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</si>
  <si>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</si>
  <si>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</si>
  <si>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</si>
  <si>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</si>
  <si>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</si>
  <si>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</si>
  <si>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</si>
  <si>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</si>
  <si>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</si>
  <si>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</si>
  <si>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</si>
  <si>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</si>
  <si>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</si>
  <si>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</si>
  <si>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</si>
  <si>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</si>
  <si>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</si>
  <si>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</si>
  <si>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</si>
  <si>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</si>
  <si>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</si>
  <si>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</si>
  <si>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</si>
  <si>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</si>
  <si>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</si>
  <si>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</si>
  <si>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</si>
  <si>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</si>
  <si>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</si>
  <si>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</si>
  <si>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</si>
  <si>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</si>
  <si>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</si>
  <si>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</si>
  <si>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</si>
  <si>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</si>
  <si>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</si>
  <si>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</si>
  <si>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</si>
  <si>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</si>
  <si>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</si>
  <si>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</si>
  <si>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</si>
  <si>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</si>
  <si>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</si>
  <si>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</si>
  <si>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</si>
  <si>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</si>
  <si>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</si>
  <si>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</si>
  <si>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</si>
  <si>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</si>
  <si>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</si>
  <si>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</si>
  <si>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</si>
  <si>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</si>
  <si>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</si>
  <si>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</si>
  <si>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</si>
  <si>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</si>
  <si>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</si>
  <si>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</si>
  <si>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</si>
  <si>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</si>
  <si>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</si>
  <si>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</si>
  <si>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</si>
  <si>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</si>
  <si>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</si>
  <si>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</si>
  <si>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</si>
  <si>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</si>
  <si>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</si>
  <si>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</si>
  <si>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</si>
  <si>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</si>
  <si>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</si>
  <si>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</si>
  <si>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</si>
  <si>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</si>
  <si>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</si>
  <si>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</si>
  <si>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</si>
  <si>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</si>
  <si>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</si>
  <si>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</si>
  <si>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</si>
  <si>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</si>
  <si>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</si>
  <si>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</si>
  <si>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</si>
  <si>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</si>
  <si>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</si>
  <si>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</si>
  <si>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</si>
  <si>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</si>
  <si>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</si>
  <si>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</si>
  <si>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</si>
  <si>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</si>
  <si>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</si>
  <si>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</si>
  <si>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</si>
  <si>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</si>
  <si>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</si>
  <si>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</si>
  <si>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</si>
  <si>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</si>
  <si>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</si>
  <si>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</si>
  <si>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</si>
  <si>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</si>
  <si>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</si>
  <si>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</si>
  <si>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</si>
  <si>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</si>
  <si>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</si>
  <si>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</si>
  <si>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</si>
  <si>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</si>
  <si>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</si>
  <si>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</si>
  <si>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</si>
  <si>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</si>
  <si>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</si>
  <si>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</si>
  <si>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</si>
  <si>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</si>
  <si>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</si>
  <si>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</si>
  <si>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</si>
  <si>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</si>
  <si>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</si>
  <si>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</si>
  <si>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</si>
  <si>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</si>
  <si>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</si>
  <si>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</si>
  <si>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</si>
  <si>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</si>
  <si>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</si>
  <si>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</si>
  <si>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</si>
  <si>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</si>
  <si>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</si>
  <si>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</si>
  <si>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</si>
  <si>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</si>
  <si>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</si>
  <si>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</si>
  <si>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</si>
  <si>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</si>
  <si>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</si>
  <si>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</si>
  <si>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</si>
  <si>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</si>
  <si>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</si>
  <si>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</si>
  <si>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</si>
  <si>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</si>
  <si>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</si>
  <si>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</si>
  <si>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</si>
  <si>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</si>
  <si>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</si>
  <si>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</si>
  <si>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</si>
  <si>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</si>
  <si>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</si>
  <si>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</si>
  <si>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</si>
  <si>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</si>
  <si>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</si>
  <si>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</si>
  <si>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</si>
  <si>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</si>
  <si>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</si>
  <si>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</si>
  <si>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</si>
  <si>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</si>
  <si>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</si>
  <si>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</si>
  <si>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</si>
  <si>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</si>
  <si>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</si>
  <si>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</si>
  <si>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</si>
  <si>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</si>
  <si>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</si>
  <si>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</si>
  <si>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</si>
  <si>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</si>
  <si>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</si>
  <si>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</si>
  <si>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</si>
  <si>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</si>
  <si>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</si>
  <si>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</si>
  <si>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</si>
  <si>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</si>
  <si>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</si>
  <si>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</si>
  <si>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</si>
  <si>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</si>
  <si>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</si>
  <si>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</si>
  <si>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</si>
  <si>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</si>
  <si>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</si>
  <si>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</si>
  <si>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</si>
  <si>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</si>
  <si>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</si>
  <si>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</si>
  <si>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</si>
  <si>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</si>
  <si>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</si>
  <si>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</si>
  <si>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</si>
  <si>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</si>
  <si>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</si>
  <si>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</si>
  <si>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</si>
  <si>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</si>
  <si>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</si>
  <si>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</si>
  <si>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</si>
  <si>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</si>
  <si>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</si>
  <si>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</si>
  <si>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</si>
  <si>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</si>
  <si>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</si>
  <si>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</si>
  <si>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</si>
  <si>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</si>
  <si>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</si>
  <si>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</si>
  <si>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</si>
  <si>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</si>
  <si>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</si>
  <si>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</si>
  <si>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</si>
  <si>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</si>
  <si>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</si>
  <si>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</si>
  <si>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</si>
  <si>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</si>
  <si>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</si>
  <si>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</si>
  <si>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</si>
  <si>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</si>
  <si>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</si>
  <si>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</si>
  <si>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</si>
  <si>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</si>
  <si>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</si>
  <si>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</si>
  <si>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</si>
  <si>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</si>
  <si>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</si>
  <si>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</si>
  <si>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</si>
  <si>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</si>
  <si>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</si>
  <si>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</si>
  <si>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</si>
  <si>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</si>
  <si>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</si>
  <si>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</si>
  <si>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</si>
  <si>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</si>
  <si>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</si>
  <si>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</si>
  <si>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</si>
  <si>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</si>
  <si>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</si>
  <si>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</si>
  <si>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</si>
  <si>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</si>
  <si>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</si>
  <si>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</si>
  <si>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</si>
  <si>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</si>
  <si>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</si>
  <si>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</si>
  <si>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</si>
  <si>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</si>
  <si>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</si>
  <si>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</si>
  <si>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</si>
  <si>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</si>
  <si>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</si>
  <si>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</si>
  <si>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</si>
  <si>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</si>
  <si>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</si>
  <si>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</si>
  <si>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</si>
  <si>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</si>
  <si>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</si>
  <si>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</si>
  <si>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</si>
  <si>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</si>
  <si>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</si>
  <si>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</si>
  <si>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</si>
  <si>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</si>
  <si>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</si>
  <si>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</si>
  <si>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</si>
  <si>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</si>
  <si>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</si>
  <si>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</si>
  <si>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</si>
  <si>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</si>
  <si>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</si>
  <si>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</si>
  <si>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</si>
  <si>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</si>
  <si>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</si>
  <si>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</si>
  <si>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</si>
  <si>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</si>
  <si>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</si>
  <si>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</si>
  <si>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</si>
  <si>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</si>
  <si>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</si>
  <si>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</si>
  <si>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</si>
  <si>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</si>
  <si>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</si>
  <si>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</si>
  <si>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</si>
  <si>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</si>
  <si>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</si>
  <si>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</si>
  <si>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</si>
  <si>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</si>
  <si>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</si>
  <si>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</si>
  <si>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</si>
  <si>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</si>
  <si>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</si>
  <si>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</si>
  <si>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</si>
  <si>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</si>
  <si>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</si>
  <si>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</si>
  <si>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</si>
  <si>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</si>
  <si>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</si>
  <si>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</si>
  <si>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</si>
  <si>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</si>
  <si>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</si>
  <si>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</si>
  <si>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</si>
  <si>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</si>
  <si>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</si>
  <si>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</si>
  <si>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</si>
  <si>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</si>
  <si>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</si>
  <si>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</si>
  <si>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</si>
  <si>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</si>
  <si>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</si>
  <si>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</si>
  <si>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</si>
  <si>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</si>
  <si>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</si>
  <si>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</si>
  <si>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</si>
  <si>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</si>
  <si>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</si>
  <si>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</si>
  <si>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</si>
  <si>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</si>
  <si>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</si>
  <si>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</si>
  <si>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</si>
  <si>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</si>
  <si>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</si>
  <si>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</si>
  <si>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</si>
  <si>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</si>
  <si>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</si>
  <si>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</si>
  <si>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</si>
  <si>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</si>
  <si>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</si>
  <si>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</si>
  <si>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</si>
  <si>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</si>
  <si>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</si>
  <si>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</si>
  <si>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</si>
  <si>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</si>
  <si>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</si>
  <si>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</si>
  <si>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</si>
  <si>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</si>
  <si>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</si>
  <si>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</si>
  <si>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</si>
  <si>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</si>
  <si>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</si>
  <si>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</si>
  <si>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</si>
  <si>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</si>
  <si>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</si>
  <si>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</si>
  <si>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</si>
  <si>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</si>
  <si>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</si>
  <si>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</si>
  <si>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</si>
  <si>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</si>
  <si>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</si>
  <si>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</si>
  <si>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</si>
  <si>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</si>
  <si>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</si>
  <si>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</si>
  <si>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</si>
  <si>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</si>
  <si>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</si>
  <si>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</si>
  <si>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</si>
  <si>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</si>
  <si>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</si>
  <si>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</si>
  <si>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</si>
  <si>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</si>
  <si>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</si>
  <si>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</si>
  <si>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</si>
  <si>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</si>
  <si>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</si>
  <si>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</si>
  <si>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</si>
  <si>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</si>
  <si>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</si>
  <si>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</si>
  <si>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</si>
  <si>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</si>
  <si>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</si>
  <si>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</si>
  <si>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</si>
  <si>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</si>
  <si>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</si>
  <si>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</si>
  <si>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</si>
  <si>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</si>
  <si>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</si>
  <si>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</si>
  <si>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</si>
  <si>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</si>
  <si>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</si>
  <si>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</si>
  <si>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</si>
  <si>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</si>
  <si>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</si>
  <si>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</si>
  <si>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</si>
  <si>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</si>
  <si>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</si>
  <si>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</si>
  <si>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</si>
  <si>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</si>
  <si>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</si>
  <si>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</si>
  <si>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</si>
  <si>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</si>
  <si>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</si>
  <si>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</si>
  <si>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</si>
  <si>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</si>
  <si>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</si>
  <si>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</si>
  <si>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</si>
  <si>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</si>
  <si>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</si>
  <si>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</si>
  <si>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</si>
  <si>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</si>
  <si>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</si>
  <si>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</si>
  <si>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</si>
  <si>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</si>
  <si>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</si>
  <si>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</si>
  <si>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</si>
  <si>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</si>
  <si>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</si>
  <si>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</si>
  <si>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</si>
  <si>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</si>
  <si>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</si>
  <si>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</si>
  <si>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</si>
  <si>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</si>
  <si>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</si>
  <si>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</si>
  <si>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</si>
  <si>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</si>
  <si>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</si>
  <si>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</si>
  <si>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</si>
  <si>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</si>
  <si>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</si>
  <si>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</si>
  <si>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</si>
  <si>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</si>
  <si>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</si>
  <si>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</si>
  <si>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</si>
  <si>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</si>
  <si>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</si>
  <si>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</si>
  <si>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</si>
  <si>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</si>
  <si>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</si>
  <si>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</si>
  <si>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</si>
  <si>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</si>
  <si>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</si>
  <si>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</si>
  <si>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</si>
  <si>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</si>
  <si>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</si>
  <si>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</si>
  <si>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</si>
  <si>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</si>
  <si>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</si>
  <si>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</si>
  <si>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</si>
  <si>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</si>
  <si>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</si>
  <si>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</si>
  <si>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</si>
  <si>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</si>
  <si>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</si>
  <si>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</si>
  <si>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</si>
  <si>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</si>
  <si>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</si>
  <si>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</si>
  <si>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</si>
  <si>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</si>
  <si>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</si>
  <si>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</si>
  <si>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</si>
  <si>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</si>
  <si>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</si>
  <si>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</si>
  <si>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</si>
  <si>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</si>
  <si>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</si>
  <si>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</si>
  <si>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</si>
  <si>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</si>
  <si>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</si>
  <si>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</si>
  <si>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</si>
  <si>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</si>
  <si>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</si>
  <si>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</si>
  <si>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</si>
  <si>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</si>
  <si>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</si>
  <si>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</si>
  <si>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</si>
  <si>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</si>
  <si>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</si>
  <si>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</si>
  <si>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</si>
  <si>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</si>
  <si>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</si>
  <si>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</si>
  <si>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</si>
  <si>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</si>
  <si>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</si>
  <si>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</si>
  <si>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</si>
  <si>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</si>
  <si>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</si>
  <si>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</si>
  <si>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</si>
  <si>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</si>
  <si>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</si>
  <si>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</si>
  <si>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</si>
  <si>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</si>
  <si>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</si>
  <si>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</si>
  <si>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</si>
  <si>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</si>
  <si>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</si>
  <si>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</si>
  <si>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</si>
  <si>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</si>
  <si>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</si>
  <si>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</si>
  <si>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</si>
  <si>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</si>
  <si>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</si>
  <si>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</si>
  <si>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</si>
  <si>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</si>
  <si>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</si>
  <si>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</si>
  <si>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</si>
  <si>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</si>
  <si>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</si>
  <si>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</si>
  <si>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</si>
  <si>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</si>
  <si>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</si>
  <si>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</si>
  <si>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</si>
  <si>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</si>
  <si>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</si>
  <si>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</si>
  <si>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</si>
  <si>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</si>
  <si>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</si>
  <si>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</si>
  <si>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</si>
  <si>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</si>
  <si>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</si>
  <si>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</si>
  <si>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</si>
  <si>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</si>
  <si>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</si>
  <si>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</si>
  <si>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</si>
  <si>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</si>
  <si>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</si>
  <si>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</si>
  <si>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</si>
  <si>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</si>
  <si>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</si>
  <si>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</si>
  <si>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</si>
  <si>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</si>
  <si>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</si>
  <si>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</si>
  <si>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</si>
  <si>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</si>
  <si>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</si>
  <si>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</si>
  <si>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</si>
  <si>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</si>
  <si>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</si>
  <si>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</si>
  <si>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</si>
  <si>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</si>
  <si>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</si>
  <si>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</si>
  <si>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</si>
  <si>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</si>
  <si>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</si>
  <si>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</si>
  <si>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</si>
  <si>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</si>
  <si>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</si>
  <si>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</si>
  <si>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</si>
  <si>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</si>
  <si>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</si>
  <si>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</si>
  <si>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</si>
  <si>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</si>
  <si>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</si>
  <si>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</si>
  <si>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</si>
  <si>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</si>
  <si>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</si>
  <si>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</si>
  <si>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</si>
  <si>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</si>
  <si>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</si>
  <si>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</si>
  <si>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</si>
  <si>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</si>
  <si>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</si>
  <si>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</si>
  <si>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</si>
  <si>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</si>
  <si>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</si>
  <si>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</si>
  <si>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</si>
  <si>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</si>
  <si>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</si>
  <si>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</si>
  <si>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</si>
  <si>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</si>
  <si>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</si>
  <si>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</si>
  <si>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</si>
  <si>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</si>
  <si>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</si>
  <si>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</si>
  <si>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</si>
  <si>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</si>
  <si>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</si>
  <si>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</si>
  <si>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</si>
  <si>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</si>
  <si>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</si>
  <si>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</si>
  <si>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</si>
  <si>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</si>
  <si>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</si>
  <si>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</si>
  <si>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</si>
  <si>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</si>
  <si>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</si>
  <si>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</si>
  <si>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</si>
  <si>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</si>
  <si>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</si>
  <si>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</si>
  <si>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</si>
  <si>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</si>
  <si>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</si>
  <si>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</si>
  <si>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</si>
  <si>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</si>
  <si>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</si>
  <si>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</si>
  <si>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</si>
  <si>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</si>
  <si>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</si>
  <si>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</si>
  <si>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</si>
  <si>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</si>
  <si>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</si>
  <si>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</si>
  <si>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</si>
  <si>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</si>
  <si>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</si>
  <si>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</si>
  <si>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</si>
  <si>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</si>
  <si>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</si>
  <si>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</si>
  <si>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</si>
  <si>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</si>
  <si>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</si>
  <si>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</si>
  <si>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</si>
  <si>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</si>
  <si>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</si>
  <si>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</si>
  <si>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</si>
  <si>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</si>
  <si>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</si>
  <si>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</si>
  <si>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</si>
  <si>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</si>
  <si>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</si>
  <si>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</si>
  <si>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</si>
  <si>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</si>
  <si>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</si>
  <si>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</si>
  <si>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</si>
  <si>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</si>
  <si>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</si>
  <si>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</si>
  <si>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</si>
  <si>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</si>
  <si>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</si>
  <si>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</si>
  <si>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</si>
  <si>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</si>
  <si>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</si>
  <si>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</si>
  <si>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</si>
  <si>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</si>
  <si>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</si>
  <si>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</si>
  <si>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</si>
  <si>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</si>
  <si>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</si>
  <si>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</si>
  <si>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</si>
  <si>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</si>
  <si>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</si>
  <si>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</si>
  <si>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</si>
  <si>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</si>
  <si>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</si>
  <si>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</si>
  <si>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</si>
  <si>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</si>
  <si>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</si>
  <si>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</si>
  <si>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</si>
  <si>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</si>
  <si>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</si>
  <si>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</si>
  <si>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</si>
  <si>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</si>
  <si>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</si>
  <si>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</si>
  <si>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</si>
  <si>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</si>
  <si>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</si>
  <si>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</si>
  <si>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</si>
  <si>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</si>
  <si>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</si>
  <si>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</si>
  <si>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</si>
  <si>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</si>
  <si>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</si>
  <si>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</si>
  <si>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</si>
  <si>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</si>
  <si>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</si>
  <si>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</si>
  <si>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</si>
  <si>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</si>
  <si>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</si>
  <si>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</si>
  <si>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</si>
  <si>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</si>
  <si>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</si>
  <si>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</si>
  <si>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</si>
  <si>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</si>
  <si>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</si>
  <si>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</si>
  <si>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</si>
  <si>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</si>
  <si>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</si>
  <si>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</si>
  <si>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</si>
  <si>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</si>
  <si>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</si>
  <si>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</si>
  <si>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</si>
  <si>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</si>
  <si>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</si>
  <si>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</si>
  <si>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</si>
  <si>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</si>
  <si>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</si>
  <si>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</si>
  <si>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</si>
  <si>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</si>
  <si>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</si>
  <si>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</si>
  <si>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</si>
  <si>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</si>
  <si>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</si>
  <si>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</si>
  <si>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</si>
  <si>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</si>
  <si>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</si>
  <si>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</si>
  <si>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</si>
  <si>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</si>
  <si>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</si>
  <si>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</si>
  <si>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</si>
  <si>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</si>
  <si>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</si>
  <si>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</si>
  <si>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</si>
  <si>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</si>
  <si>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</si>
  <si>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</si>
  <si>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</si>
  <si>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</si>
  <si>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</si>
  <si>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</si>
  <si>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</si>
  <si>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</si>
  <si>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</si>
  <si>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</si>
  <si>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</si>
  <si>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</si>
  <si>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</si>
  <si>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</si>
  <si>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</si>
  <si>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</si>
  <si>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</si>
  <si>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</si>
  <si>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</si>
  <si>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</si>
  <si>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</si>
  <si>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</si>
  <si>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</si>
  <si>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</si>
  <si>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</si>
  <si>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</si>
  <si>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</si>
  <si>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</si>
  <si>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</si>
  <si>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</si>
  <si>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</si>
  <si>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</si>
  <si>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</si>
  <si>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</si>
  <si>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</si>
  <si>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</si>
  <si>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</si>
  <si>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</si>
  <si>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</si>
  <si>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</si>
  <si>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</si>
  <si>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</si>
  <si>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</si>
  <si>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</si>
  <si>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</si>
  <si>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</si>
  <si>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</si>
  <si>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</si>
  <si>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</si>
  <si>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</si>
  <si>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</si>
  <si>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</si>
  <si>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</si>
  <si>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</si>
  <si>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</si>
  <si>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</si>
  <si>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</si>
  <si>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</si>
  <si>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</si>
  <si>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</si>
  <si>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</si>
  <si>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</si>
  <si>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</si>
  <si>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</si>
  <si>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</si>
  <si>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</si>
  <si>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</si>
  <si>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</si>
  <si>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</si>
  <si>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</si>
  <si>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</si>
  <si>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</si>
  <si>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</si>
  <si>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</si>
  <si>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</si>
  <si>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</si>
  <si>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</si>
  <si>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</si>
  <si>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</si>
  <si>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</si>
  <si>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</si>
  <si>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</si>
  <si>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</si>
  <si>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</si>
  <si>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</si>
  <si>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</si>
  <si>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</si>
  <si>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</si>
  <si>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</si>
  <si>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</si>
  <si>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</si>
  <si>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</si>
  <si>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</si>
  <si>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</si>
  <si>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</si>
  <si>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</si>
  <si>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</si>
  <si>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</si>
  <si>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</si>
  <si>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</si>
  <si>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</si>
  <si>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</si>
  <si>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</si>
  <si>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</si>
  <si>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</si>
  <si>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</si>
  <si>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</si>
  <si>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</si>
  <si>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</si>
  <si>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</si>
  <si>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</si>
  <si>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</si>
  <si>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</si>
  <si>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</si>
  <si>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</si>
  <si>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</si>
  <si>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</si>
  <si>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</si>
  <si>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</si>
  <si>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</si>
  <si>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</si>
  <si>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</si>
  <si>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</si>
  <si>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</si>
  <si>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</si>
  <si>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</si>
  <si>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</si>
  <si>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</si>
  <si>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</si>
  <si>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</si>
  <si>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</si>
  <si>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</si>
  <si>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</si>
  <si>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</si>
  <si>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</si>
  <si>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</si>
  <si>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</si>
  <si>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</si>
  <si>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</si>
  <si>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</si>
  <si>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</si>
  <si>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</si>
  <si>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</si>
  <si>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</si>
  <si>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</si>
  <si>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</si>
  <si>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</si>
  <si>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</si>
  <si>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</si>
  <si>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</si>
  <si>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</si>
  <si>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</si>
  <si>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</si>
  <si>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</si>
  <si>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</si>
  <si>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</si>
  <si>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</si>
  <si>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</si>
  <si>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</si>
  <si>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</si>
  <si>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</si>
  <si>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</si>
  <si>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</si>
  <si>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</si>
  <si>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</si>
  <si>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</si>
  <si>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</si>
  <si>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</si>
  <si>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</si>
  <si>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</si>
  <si>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</si>
  <si>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</si>
  <si>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</si>
  <si>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</si>
  <si>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</si>
  <si>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</si>
  <si>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</si>
  <si>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</si>
  <si>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</si>
  <si>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</si>
  <si>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</si>
  <si>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</si>
  <si>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</si>
  <si>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</si>
  <si>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</si>
  <si>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</si>
  <si>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</si>
  <si>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</si>
  <si>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</si>
  <si>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</si>
  <si>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</si>
  <si>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</si>
  <si>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</si>
  <si>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</si>
  <si>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</si>
  <si>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</si>
  <si>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</si>
  <si>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</si>
  <si>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</si>
  <si>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</si>
  <si>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</si>
  <si>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</si>
  <si>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</si>
  <si>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</si>
  <si>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</si>
  <si>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</si>
  <si>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</si>
  <si>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</si>
  <si>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</si>
  <si>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</si>
  <si>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</si>
  <si>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</si>
  <si>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</si>
  <si>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</si>
  <si>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</si>
  <si>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</si>
  <si>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</si>
  <si>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</si>
  <si>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</si>
  <si>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</si>
  <si>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</si>
  <si>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</si>
  <si>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</si>
  <si>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</si>
  <si>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</si>
  <si>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</si>
  <si>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</si>
  <si>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</si>
  <si>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</si>
  <si>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</si>
  <si>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</si>
  <si>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</si>
  <si>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</si>
  <si>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</si>
  <si>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</si>
  <si>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</si>
  <si>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</si>
  <si>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</si>
  <si>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</si>
  <si>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</si>
  <si>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</si>
  <si>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</si>
  <si>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</si>
  <si>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</si>
  <si>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</si>
  <si>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</si>
  <si>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</si>
  <si>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</si>
  <si>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</si>
  <si>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</si>
  <si>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</si>
  <si>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</si>
  <si>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</si>
  <si>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</si>
  <si>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</si>
  <si>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</si>
  <si>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</si>
  <si>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</si>
  <si>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</si>
  <si>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</si>
  <si>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</si>
  <si>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</si>
  <si>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</si>
  <si>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</si>
  <si>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</si>
  <si>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</si>
  <si>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</si>
  <si>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</si>
  <si>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</si>
  <si>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</si>
  <si>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</si>
  <si>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</si>
  <si>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</si>
  <si>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</si>
  <si>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</si>
  <si>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</si>
  <si>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</si>
  <si>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</si>
  <si>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</si>
  <si>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</si>
  <si>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</si>
  <si>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</si>
  <si>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</si>
  <si>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</si>
  <si>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</si>
  <si>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</si>
  <si>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</si>
  <si>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</si>
  <si>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</si>
  <si>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</si>
  <si>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</si>
  <si>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</si>
  <si>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</si>
  <si>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</si>
  <si>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</si>
  <si>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</si>
  <si>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</si>
  <si>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</si>
  <si>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</si>
  <si>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</si>
  <si>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</si>
  <si>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</si>
  <si>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</si>
  <si>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</si>
  <si>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</si>
  <si>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</si>
  <si>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</si>
  <si>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</si>
  <si>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</si>
  <si>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</si>
  <si>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</si>
  <si>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</si>
  <si>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</si>
  <si>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</si>
  <si>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</si>
  <si>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</si>
  <si>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</si>
  <si>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</si>
  <si>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</si>
  <si>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</si>
  <si>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</si>
  <si>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</si>
  <si>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</si>
  <si>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</si>
  <si>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</si>
  <si>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</si>
  <si>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</si>
  <si>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</si>
  <si>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</si>
  <si>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</si>
  <si>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</si>
  <si>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</si>
  <si>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</si>
  <si>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</si>
  <si>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</si>
  <si>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</si>
  <si>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</si>
  <si>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</si>
  <si>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</si>
  <si>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</si>
  <si>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</si>
  <si>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</si>
  <si>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</si>
  <si>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</si>
  <si>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</si>
  <si>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</si>
  <si>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</si>
  <si>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</si>
  <si>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</si>
  <si>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</si>
  <si>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</si>
  <si>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</si>
  <si>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</si>
  <si>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</si>
  <si>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</si>
  <si>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</si>
  <si>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</si>
  <si>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</si>
  <si>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</si>
  <si>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</si>
  <si>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</si>
  <si>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</si>
  <si>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</si>
  <si>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</si>
  <si>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</si>
  <si>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</si>
  <si>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</si>
  <si>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</si>
  <si>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</si>
  <si>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</si>
  <si>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</si>
  <si>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</si>
  <si>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</si>
  <si>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</si>
  <si>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</si>
  <si>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</si>
  <si>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</si>
  <si>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</si>
  <si>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</si>
  <si>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</si>
  <si>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</si>
  <si>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</si>
  <si>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</si>
  <si>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</si>
  <si>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</si>
  <si>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</si>
  <si>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</si>
  <si>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</si>
  <si>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</si>
  <si>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</si>
  <si>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</si>
  <si>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</si>
  <si>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</si>
  <si>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</si>
  <si>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</si>
  <si>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</si>
  <si>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</si>
  <si>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</si>
  <si>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</si>
  <si>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</si>
  <si>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</si>
  <si>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</si>
  <si>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</si>
  <si>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</si>
  <si>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</si>
  <si>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</si>
  <si>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</si>
  <si>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</si>
  <si>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</si>
  <si>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</si>
  <si>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</si>
  <si>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</si>
  <si>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</si>
  <si>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</si>
  <si>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</si>
  <si>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</si>
  <si>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</si>
  <si>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</si>
  <si>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</si>
  <si>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</si>
  <si>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</si>
  <si>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</si>
  <si>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</si>
  <si>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</si>
  <si>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</si>
  <si>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</si>
  <si>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</si>
  <si>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</si>
  <si>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</si>
  <si>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</si>
  <si>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</si>
  <si>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</si>
  <si>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</si>
  <si>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</si>
  <si>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</si>
  <si>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</si>
  <si>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</si>
  <si>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</si>
  <si>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</si>
  <si>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</si>
  <si>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</si>
  <si>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</si>
  <si>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</si>
  <si>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</si>
  <si>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</si>
  <si>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</si>
  <si>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</si>
  <si>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</si>
  <si>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</si>
  <si>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</si>
  <si>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</si>
  <si>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</si>
  <si>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</si>
  <si>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</si>
  <si>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</si>
  <si>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</si>
  <si>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</si>
  <si>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</si>
  <si>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</si>
  <si>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</si>
  <si>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</si>
  <si>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</si>
  <si>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</si>
  <si>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</si>
  <si>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</si>
  <si>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</si>
  <si>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</si>
  <si>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</si>
  <si>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</si>
  <si>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</si>
  <si>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</si>
  <si>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</si>
  <si>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</si>
  <si>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</si>
  <si>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</si>
  <si>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</si>
  <si>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</si>
  <si>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</si>
  <si>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</si>
  <si>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</si>
  <si>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</si>
  <si>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</si>
  <si>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</si>
  <si>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</si>
  <si>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</si>
  <si>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</si>
  <si>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</si>
  <si>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</si>
  <si>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</si>
  <si>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</si>
  <si>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</si>
  <si>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</si>
  <si>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</si>
  <si>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</si>
  <si>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</si>
  <si>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</si>
  <si>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</si>
  <si>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</si>
  <si>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</si>
  <si>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</si>
  <si>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</si>
  <si>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</si>
  <si>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</si>
  <si>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</si>
  <si>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</si>
  <si>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</si>
  <si>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</si>
  <si>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</si>
  <si>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</si>
  <si>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</si>
  <si>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</si>
  <si>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</si>
  <si>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</si>
  <si>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</si>
  <si>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</si>
  <si>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</si>
  <si>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</si>
  <si>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</si>
  <si>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</si>
  <si>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</si>
  <si>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</si>
  <si>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</si>
  <si>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</si>
  <si>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</si>
  <si>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</si>
  <si>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</si>
  <si>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</si>
  <si>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</si>
  <si>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</si>
  <si>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</si>
  <si>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</si>
  <si>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</si>
  <si>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</si>
  <si>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</si>
  <si>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</si>
  <si>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</si>
  <si>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</si>
  <si>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</si>
  <si>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</si>
  <si>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</si>
  <si>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</si>
  <si>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</si>
  <si>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</si>
  <si>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</si>
  <si>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</si>
  <si>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</si>
  <si>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</si>
  <si>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</si>
  <si>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</si>
  <si>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</si>
  <si>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</si>
  <si>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</si>
  <si>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</si>
  <si>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</si>
  <si>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</si>
  <si>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</si>
  <si>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</si>
  <si>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</si>
  <si>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</si>
  <si>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</si>
  <si>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</si>
  <si>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</si>
  <si>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</si>
  <si>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</si>
  <si>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</si>
  <si>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</si>
  <si>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</si>
  <si>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</si>
  <si>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</si>
  <si>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</si>
  <si>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</si>
  <si>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</si>
  <si>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</si>
  <si>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</si>
  <si>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</si>
  <si>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</si>
  <si>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</si>
  <si>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</si>
  <si>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</si>
  <si>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</si>
  <si>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</si>
  <si>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</si>
  <si>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</si>
  <si>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</si>
  <si>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</si>
  <si>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</si>
  <si>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</si>
  <si>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</si>
  <si>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</si>
  <si>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</si>
  <si>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</si>
  <si>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</si>
  <si>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</si>
  <si>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</si>
  <si>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</si>
  <si>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</si>
  <si>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</si>
  <si>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</si>
  <si>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</si>
  <si>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</si>
  <si>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</si>
  <si>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</si>
  <si>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</si>
  <si>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</si>
  <si>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</si>
  <si>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</si>
  <si>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</si>
  <si>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</si>
  <si>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</si>
  <si>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</si>
  <si>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</si>
  <si>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</si>
  <si>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</si>
  <si>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</si>
  <si>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</si>
  <si>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</si>
  <si>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</si>
  <si>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</si>
  <si>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</si>
  <si>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</si>
  <si>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</si>
  <si>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</si>
  <si>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</si>
  <si>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</si>
  <si>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</si>
  <si>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</si>
  <si>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</si>
  <si>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</si>
  <si>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</si>
  <si>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</si>
  <si>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</si>
  <si>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</si>
  <si>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</si>
  <si>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</si>
  <si>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</si>
  <si>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</si>
  <si>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</si>
  <si>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</si>
  <si>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</si>
  <si>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</si>
  <si>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</si>
  <si>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</si>
  <si>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</si>
  <si>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</si>
  <si>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</si>
  <si>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</si>
  <si>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</si>
  <si>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</si>
  <si>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</si>
  <si>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</si>
  <si>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</si>
  <si>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</si>
  <si>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</si>
  <si>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</si>
  <si>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</si>
  <si>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</si>
  <si>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</si>
  <si>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</si>
  <si>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</si>
  <si>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</si>
  <si>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</si>
  <si>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</si>
  <si>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</si>
  <si>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</si>
  <si>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</si>
  <si>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</si>
  <si>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</si>
  <si>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</si>
  <si>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</si>
  <si>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</si>
  <si>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</si>
  <si>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</si>
  <si>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</si>
  <si>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</si>
  <si>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</si>
  <si>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</si>
  <si>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</si>
  <si>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</si>
  <si>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</si>
  <si>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</si>
  <si>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</si>
  <si>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</si>
  <si>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</si>
  <si>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</si>
  <si>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</si>
  <si>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</si>
  <si>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</si>
  <si>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</si>
  <si>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</si>
  <si>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</si>
  <si>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</si>
  <si>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</si>
  <si>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</si>
  <si>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</si>
  <si>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</si>
  <si>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</si>
  <si>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</si>
  <si>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</si>
  <si>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</si>
  <si>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</si>
  <si>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</si>
  <si>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</si>
  <si>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</si>
  <si>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</si>
  <si>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</si>
  <si>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</si>
  <si>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</si>
  <si>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</si>
  <si>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</si>
  <si>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</si>
  <si>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</si>
  <si>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</si>
  <si>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</si>
  <si>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</si>
  <si>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</si>
  <si>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</si>
  <si>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</si>
  <si>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</si>
  <si>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</si>
  <si>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</si>
  <si>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</si>
  <si>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</si>
  <si>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</si>
  <si>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</si>
  <si>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</si>
  <si>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</si>
  <si>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</si>
  <si>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</si>
  <si>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</si>
  <si>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</si>
  <si>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</si>
  <si>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</si>
  <si>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</si>
  <si>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</si>
  <si>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</si>
  <si>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</si>
  <si>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</si>
  <si>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</si>
  <si>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</si>
  <si>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</si>
  <si>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</si>
  <si>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</si>
  <si>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</si>
  <si>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</si>
  <si>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</si>
  <si>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</si>
  <si>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</si>
  <si>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</si>
  <si>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</si>
  <si>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</si>
  <si>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</si>
  <si>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</si>
  <si>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</si>
  <si>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</si>
  <si>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</si>
  <si>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</si>
  <si>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</si>
  <si>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</si>
  <si>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</si>
  <si>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</si>
  <si>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</si>
  <si>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</si>
  <si>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</si>
  <si>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</si>
  <si>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</si>
  <si>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</si>
  <si>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</si>
  <si>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</si>
  <si>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</si>
  <si>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</si>
  <si>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</si>
  <si>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</si>
  <si>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</si>
  <si>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</si>
  <si>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</si>
  <si>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</si>
  <si>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</si>
  <si>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</si>
  <si>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</si>
  <si>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</si>
  <si>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</si>
  <si>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</si>
  <si>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</si>
  <si>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</si>
  <si>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</si>
  <si>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</si>
  <si>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</si>
  <si>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</si>
  <si>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</si>
  <si>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</si>
  <si>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</si>
  <si>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</si>
  <si>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</si>
  <si>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</si>
  <si>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</si>
  <si>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</si>
  <si>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</si>
  <si>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</si>
  <si>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</si>
  <si>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</si>
  <si>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</si>
  <si>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</si>
  <si>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</si>
  <si>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</si>
  <si>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</si>
  <si>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</si>
  <si>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</si>
  <si>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</si>
  <si>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</si>
  <si>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</si>
  <si>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</si>
  <si>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</si>
  <si>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</si>
  <si>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</si>
  <si>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</si>
  <si>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</si>
  <si>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</si>
  <si>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</si>
  <si>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</si>
  <si>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</si>
  <si>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</si>
  <si>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</si>
  <si>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</si>
  <si>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</si>
  <si>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</si>
  <si>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</si>
  <si>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</si>
  <si>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</si>
  <si>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</si>
  <si>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</si>
  <si>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</si>
  <si>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</si>
  <si>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</si>
  <si>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</si>
  <si>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</si>
  <si>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</si>
  <si>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</si>
  <si>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</si>
  <si>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</si>
  <si>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</si>
  <si>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</si>
  <si>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</si>
  <si>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</si>
  <si>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</si>
  <si>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</si>
  <si>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</si>
  <si>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</si>
  <si>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</si>
  <si>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</si>
  <si>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</si>
  <si>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</si>
  <si>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</si>
  <si>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</si>
  <si>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</si>
  <si>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</si>
  <si>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</si>
  <si>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</si>
  <si>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</si>
  <si>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</si>
  <si>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</si>
  <si>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</si>
  <si>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</si>
  <si>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</si>
  <si>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</si>
  <si>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</si>
  <si>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</si>
  <si>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</si>
  <si>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</si>
  <si>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</si>
  <si>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</si>
  <si>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</si>
  <si>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</si>
  <si>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</si>
  <si>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</si>
  <si>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</si>
  <si>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</si>
  <si>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</si>
  <si>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</si>
  <si>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</si>
  <si>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</si>
  <si>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</si>
  <si>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</si>
  <si>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</si>
  <si>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</si>
  <si>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</si>
  <si>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</si>
  <si>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</si>
  <si>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</si>
  <si>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</si>
  <si>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</si>
  <si>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</si>
  <si>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</si>
  <si>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</si>
  <si>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</si>
  <si>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</si>
  <si>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</si>
  <si>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</si>
  <si>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</si>
  <si>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</si>
  <si>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</si>
  <si>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</si>
  <si>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</si>
  <si>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</si>
  <si>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</si>
  <si>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</si>
  <si>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</si>
  <si>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</si>
  <si>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</si>
  <si>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</si>
  <si>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</si>
  <si>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</si>
  <si>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</si>
  <si>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</si>
  <si>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</si>
  <si>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</si>
  <si>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</si>
  <si>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</si>
  <si>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</si>
  <si>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</si>
  <si>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</si>
  <si>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</si>
  <si>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</si>
  <si>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</si>
  <si>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</si>
  <si>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</si>
  <si>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</si>
  <si>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</si>
  <si>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</si>
  <si>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</si>
  <si>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</si>
  <si>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</si>
  <si>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</si>
  <si>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</si>
  <si>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</si>
  <si>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</si>
  <si>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</si>
  <si>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</si>
  <si>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</si>
  <si>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</si>
  <si>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</si>
  <si>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</si>
  <si>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</si>
  <si>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</si>
  <si>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</si>
  <si>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</si>
  <si>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</si>
  <si>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</si>
  <si>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</si>
  <si>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</si>
  <si>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</si>
  <si>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</si>
  <si>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</si>
  <si>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</si>
  <si>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</si>
  <si>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</si>
  <si>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</si>
  <si>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</si>
  <si>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</si>
  <si>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</si>
  <si>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</si>
  <si>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</si>
  <si>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</si>
  <si>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</si>
  <si>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</si>
  <si>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</si>
  <si>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</si>
  <si>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</si>
  <si>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</si>
  <si>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</si>
  <si>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</si>
  <si>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</si>
  <si>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</si>
  <si>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</si>
  <si>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</si>
  <si>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</si>
  <si>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</si>
  <si>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</si>
  <si>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</si>
  <si>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</si>
  <si>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</si>
  <si>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</si>
  <si>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</si>
  <si>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</si>
  <si>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</si>
  <si>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</si>
  <si>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</si>
  <si>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</si>
  <si>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</si>
  <si>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</si>
  <si>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</si>
  <si>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</si>
  <si>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</si>
  <si>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</si>
  <si>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</si>
  <si>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</si>
  <si>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</si>
  <si>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</si>
  <si>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</si>
  <si>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</si>
  <si>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</si>
  <si>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</si>
  <si>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</si>
  <si>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</si>
  <si>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</si>
  <si>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</si>
  <si>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</si>
  <si>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</si>
  <si>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</si>
  <si>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</si>
  <si>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</si>
  <si>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</si>
  <si>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</si>
  <si>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</si>
  <si>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</si>
  <si>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</si>
  <si>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</si>
  <si>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</si>
  <si>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</si>
  <si>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</si>
  <si>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</si>
  <si>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</si>
  <si>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</si>
  <si>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</si>
  <si>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</si>
  <si>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</si>
  <si>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</si>
  <si>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</si>
  <si>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</si>
  <si>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</si>
  <si>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</si>
  <si>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</si>
  <si>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</si>
  <si>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</si>
  <si>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</si>
  <si>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</si>
  <si>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</si>
  <si>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</si>
  <si>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</si>
  <si>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</si>
  <si>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</si>
  <si>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</si>
  <si>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</si>
  <si>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</si>
  <si>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</si>
  <si>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</si>
  <si>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</si>
  <si>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</si>
  <si>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</si>
  <si>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</si>
  <si>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</si>
  <si>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</si>
  <si>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</si>
  <si>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</si>
  <si>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</si>
  <si>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</si>
  <si>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</si>
  <si>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</si>
  <si>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</si>
  <si>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</si>
  <si>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</si>
  <si>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</si>
  <si>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</si>
  <si>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</si>
  <si>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</si>
  <si>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</si>
  <si>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</si>
  <si>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</si>
  <si>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</si>
  <si>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</si>
  <si>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</si>
  <si>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</si>
  <si>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</si>
  <si>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</si>
  <si>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</si>
  <si>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</si>
  <si>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</si>
  <si>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</si>
  <si>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</si>
  <si>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</si>
  <si>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</si>
  <si>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</si>
  <si>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</si>
  <si>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</si>
  <si>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</si>
  <si>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</si>
  <si>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</si>
  <si>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</si>
  <si>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</si>
  <si>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</si>
  <si>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</si>
  <si>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</si>
  <si>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</si>
  <si>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</si>
  <si>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</si>
  <si>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</si>
  <si>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</si>
  <si>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</si>
  <si>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</si>
  <si>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</si>
  <si>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</si>
  <si>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</si>
  <si>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</si>
  <si>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</si>
  <si>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</si>
  <si>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</si>
  <si>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</si>
  <si>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</si>
  <si>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</si>
  <si>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</si>
  <si>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</si>
  <si>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</si>
  <si>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</si>
  <si>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</si>
  <si>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</si>
  <si>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</si>
  <si>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</si>
  <si>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</si>
  <si>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</si>
  <si>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</si>
  <si>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</si>
  <si>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</si>
  <si>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</si>
  <si>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</si>
  <si>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</si>
  <si>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</si>
  <si>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</si>
  <si>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</si>
  <si>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</si>
  <si>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</si>
  <si>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</si>
  <si>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</si>
  <si>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</si>
  <si>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</si>
  <si>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</si>
  <si>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</si>
  <si>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</si>
  <si>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</si>
  <si>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</si>
  <si>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</si>
  <si>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</si>
  <si>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</si>
  <si>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</si>
  <si>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</si>
  <si>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</si>
  <si>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</si>
  <si>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</si>
  <si>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</si>
  <si>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</si>
  <si>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</si>
  <si>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</si>
  <si>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</si>
  <si>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</si>
  <si>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</si>
  <si>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</si>
  <si>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</si>
  <si>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</si>
  <si>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</si>
  <si>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</si>
  <si>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</si>
  <si>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</si>
  <si>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</si>
  <si>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</si>
  <si>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</si>
  <si>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</si>
  <si>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</si>
  <si>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</si>
  <si>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</si>
  <si>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</si>
  <si>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</si>
  <si>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</si>
  <si>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</si>
  <si>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</si>
  <si>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</si>
  <si>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</si>
  <si>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</si>
  <si>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</si>
  <si>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</si>
  <si>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</si>
  <si>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</si>
  <si>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</si>
  <si>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</si>
  <si>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</si>
  <si>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</si>
  <si>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</si>
  <si>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</si>
  <si>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</si>
  <si>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</si>
  <si>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</si>
  <si>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</si>
  <si>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</si>
  <si>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</si>
  <si>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</si>
  <si>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</si>
  <si>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</si>
  <si>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</si>
  <si>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</si>
  <si>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</si>
  <si>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</si>
  <si>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</si>
  <si>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</si>
  <si>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</si>
  <si>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</si>
  <si>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</si>
  <si>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</si>
  <si>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</si>
  <si>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</si>
  <si>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</si>
  <si>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</si>
  <si>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</si>
  <si>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</si>
  <si>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</si>
  <si>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</si>
  <si>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</si>
  <si>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</si>
  <si>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</si>
  <si>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</si>
  <si>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</si>
  <si>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</si>
  <si>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</si>
  <si>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</si>
  <si>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</si>
  <si>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</si>
  <si>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</si>
  <si>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</si>
  <si>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</si>
  <si>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</si>
  <si>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</si>
  <si>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</si>
  <si>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</si>
  <si>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</si>
  <si>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</si>
  <si>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</si>
  <si>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</si>
  <si>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</si>
  <si>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</si>
  <si>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</si>
  <si>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</si>
  <si>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</si>
  <si>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</si>
  <si>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</si>
  <si>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</si>
  <si>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</si>
  <si>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</si>
  <si>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</si>
  <si>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</si>
  <si>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</si>
  <si>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</si>
  <si>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</si>
  <si>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</si>
  <si>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</si>
  <si>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</si>
  <si>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</si>
  <si>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</si>
  <si>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</si>
  <si>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</si>
  <si>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</si>
  <si>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</si>
  <si>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</si>
  <si>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</si>
  <si>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</si>
  <si>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</si>
  <si>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</si>
  <si>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</si>
  <si>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</si>
  <si>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</si>
  <si>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</si>
  <si>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</si>
  <si>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</si>
  <si>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</si>
  <si>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</si>
  <si>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</si>
  <si>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</si>
  <si>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</si>
  <si>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</si>
  <si>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</si>
  <si>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</si>
  <si>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</si>
  <si>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</si>
  <si>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</si>
  <si>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</si>
  <si>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</si>
  <si>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</si>
  <si>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</si>
  <si>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</si>
  <si>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</si>
  <si>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</si>
  <si>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</si>
  <si>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</si>
  <si>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</si>
  <si>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</si>
  <si>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</si>
  <si>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</si>
  <si>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</si>
  <si>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</si>
  <si>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</si>
  <si>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</si>
  <si>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</si>
  <si>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</si>
  <si>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</si>
  <si>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</si>
  <si>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</si>
  <si>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</si>
  <si>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</si>
  <si>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</si>
  <si>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</si>
  <si>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</si>
  <si>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</si>
  <si>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</si>
  <si>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</si>
  <si>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</si>
  <si>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</si>
  <si>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</si>
  <si>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</si>
  <si>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</si>
  <si>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</si>
  <si>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</si>
  <si>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</si>
  <si>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</si>
  <si>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</si>
  <si>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</si>
  <si>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</si>
  <si>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</si>
  <si>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</si>
  <si>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</si>
  <si>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</si>
  <si>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</si>
  <si>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</si>
  <si>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</si>
  <si>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</si>
  <si>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</si>
  <si>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</si>
  <si>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</si>
  <si>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</si>
  <si>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</si>
  <si>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</si>
  <si>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</si>
  <si>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</si>
  <si>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</si>
  <si>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</si>
  <si>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</si>
  <si>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</si>
  <si>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</si>
  <si>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</si>
  <si>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</si>
  <si>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</si>
  <si>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</si>
  <si>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</si>
  <si>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</si>
  <si>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</si>
  <si>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</si>
  <si>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</si>
  <si>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</si>
  <si>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</si>
  <si>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</si>
  <si>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</si>
  <si>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</si>
  <si>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</si>
  <si>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</si>
  <si>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</si>
  <si>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</si>
  <si>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</si>
  <si>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</si>
  <si>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</si>
  <si>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</si>
  <si>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</si>
  <si>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</si>
  <si>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</si>
  <si>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</si>
  <si>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</si>
  <si>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</si>
  <si>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</si>
  <si>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</si>
  <si>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</si>
  <si>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</si>
  <si>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</si>
  <si>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</si>
  <si>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</si>
  <si>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</si>
  <si>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</si>
  <si>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</si>
  <si>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</si>
  <si>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</si>
  <si>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</si>
  <si>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</si>
  <si>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</si>
  <si>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</si>
  <si>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</si>
  <si>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</si>
  <si>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</si>
  <si>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</si>
  <si>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</si>
  <si>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</si>
  <si>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</si>
  <si>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</si>
  <si>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</si>
  <si>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</si>
  <si>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</si>
  <si>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</si>
  <si>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</si>
  <si>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</si>
  <si>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</si>
  <si>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</si>
  <si>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</si>
  <si>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</si>
  <si>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</si>
  <si>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</si>
  <si>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</si>
  <si>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</si>
  <si>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</si>
  <si>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</si>
  <si>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</si>
  <si>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</si>
  <si>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</si>
  <si>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</si>
  <si>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</si>
  <si>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</si>
  <si>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</si>
  <si>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</si>
  <si>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</si>
  <si>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</si>
  <si>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</si>
  <si>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</si>
  <si>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</si>
  <si>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</si>
  <si>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</si>
  <si>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</si>
  <si>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</si>
  <si>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</si>
  <si>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</si>
  <si>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</si>
  <si>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</si>
  <si>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</si>
  <si>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</si>
  <si>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</si>
  <si>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</si>
  <si>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</si>
  <si>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</si>
  <si>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</si>
  <si>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</si>
  <si>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</si>
  <si>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</si>
  <si>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</si>
  <si>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</si>
  <si>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</si>
  <si>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</si>
  <si>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</si>
  <si>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</si>
  <si>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</si>
  <si>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</si>
  <si>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</si>
  <si>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</si>
  <si>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</si>
  <si>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</si>
  <si>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</si>
  <si>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</si>
  <si>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</si>
  <si>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</si>
  <si>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</si>
  <si>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</si>
  <si>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</si>
  <si>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</si>
  <si>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</si>
  <si>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</si>
  <si>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</si>
  <si>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</si>
  <si>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</si>
  <si>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</si>
  <si>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</si>
  <si>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</si>
  <si>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</si>
  <si>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</si>
  <si>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</si>
  <si>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</si>
  <si>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</si>
  <si>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</si>
  <si>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</si>
  <si>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</si>
  <si>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</si>
  <si>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</si>
  <si>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</si>
  <si>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</si>
  <si>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</si>
  <si>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</si>
  <si>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</si>
  <si>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</si>
  <si>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</si>
  <si>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</si>
  <si>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</si>
  <si>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</si>
  <si>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</si>
  <si>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</si>
  <si>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</si>
  <si>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</si>
  <si>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</si>
  <si>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</si>
  <si>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</si>
  <si>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</si>
  <si>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</si>
  <si>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</si>
  <si>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</si>
  <si>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</si>
  <si>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</si>
  <si>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</si>
  <si>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</si>
  <si>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</si>
  <si>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</si>
  <si>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</si>
  <si>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</si>
  <si>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</si>
  <si>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</si>
  <si>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</si>
  <si>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</si>
  <si>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</si>
  <si>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</si>
  <si>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</si>
  <si>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</si>
  <si>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</si>
  <si>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</si>
  <si>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</si>
  <si>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</si>
  <si>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</si>
  <si>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</si>
  <si>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</si>
  <si>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</si>
  <si>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</si>
  <si>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</si>
  <si>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</si>
  <si>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</si>
  <si>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</si>
  <si>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</si>
  <si>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</si>
  <si>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</si>
  <si>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</si>
  <si>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</si>
  <si>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</si>
  <si>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</si>
  <si>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</si>
  <si>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</si>
  <si>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</si>
  <si>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</si>
  <si>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</si>
  <si>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</si>
  <si>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</si>
  <si>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</si>
  <si>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</si>
  <si>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</si>
  <si>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</si>
  <si>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</si>
  <si>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</si>
  <si>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</si>
  <si>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</si>
  <si>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</si>
  <si>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</si>
  <si>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</si>
  <si>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</si>
  <si>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</si>
  <si>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</si>
  <si>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</si>
  <si>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</si>
  <si>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</si>
  <si>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</si>
  <si>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</si>
  <si>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</si>
  <si>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</si>
  <si>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</si>
  <si>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</si>
  <si>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</si>
  <si>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</si>
  <si>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</si>
  <si>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</si>
  <si>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</si>
  <si>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</si>
  <si>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</si>
  <si>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</si>
  <si>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</si>
  <si>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</si>
  <si>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</si>
  <si>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</si>
  <si>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</si>
  <si>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</si>
  <si>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</si>
  <si>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</si>
  <si>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</si>
  <si>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</si>
  <si>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</si>
  <si>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</si>
  <si>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</si>
  <si>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</si>
  <si>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</si>
  <si>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</si>
  <si>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</si>
  <si>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</si>
  <si>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</si>
  <si>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</si>
  <si>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</si>
  <si>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</si>
  <si>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</si>
  <si>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</si>
  <si>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</si>
  <si>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</si>
  <si>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</si>
  <si>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</si>
  <si>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</si>
  <si>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</si>
  <si>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</si>
  <si>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</si>
  <si>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</si>
  <si>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</si>
  <si>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</si>
  <si>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</si>
  <si>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</si>
  <si>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</si>
  <si>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</si>
  <si>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</si>
  <si>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</si>
  <si>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</si>
  <si>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</si>
  <si>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</si>
  <si>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</si>
  <si>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</si>
  <si>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</si>
  <si>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</si>
  <si>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</si>
  <si>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</si>
  <si>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</si>
  <si>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</si>
  <si>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</si>
  <si>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</si>
  <si>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</si>
  <si>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</si>
  <si>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</si>
  <si>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</si>
  <si>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</si>
  <si>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</si>
  <si>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</si>
  <si>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</si>
  <si>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</si>
  <si>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</si>
  <si>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</si>
  <si>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</si>
  <si>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</si>
  <si>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</si>
  <si>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</si>
  <si>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</si>
  <si>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</si>
  <si>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</si>
  <si>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</si>
  <si>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</si>
  <si>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</si>
  <si>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</si>
  <si>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</si>
  <si>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</si>
  <si>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</si>
  <si>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</si>
  <si>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</si>
  <si>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</si>
  <si>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</si>
  <si>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</si>
  <si>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</si>
  <si>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</si>
  <si>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</si>
  <si>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</si>
  <si>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</si>
  <si>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</si>
  <si>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</si>
  <si>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</si>
  <si>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</si>
  <si>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</si>
  <si>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</si>
  <si>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</si>
  <si>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</si>
  <si>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</si>
  <si>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</si>
  <si>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</si>
  <si>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</si>
  <si>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</si>
  <si>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</si>
  <si>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</si>
  <si>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</si>
  <si>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</si>
  <si>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</si>
  <si>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</si>
  <si>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</si>
  <si>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</si>
  <si>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</si>
  <si>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</si>
  <si>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</si>
  <si>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</si>
  <si>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</si>
  <si>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</si>
  <si>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</si>
  <si>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</si>
  <si>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</si>
  <si>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</si>
  <si>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</si>
  <si>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</si>
  <si>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</si>
  <si>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</si>
  <si>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</si>
  <si>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</si>
  <si>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</si>
  <si>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</si>
  <si>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</si>
  <si>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</si>
  <si>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</si>
  <si>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</si>
  <si>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</si>
  <si>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</si>
  <si>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</si>
  <si>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</si>
  <si>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</si>
  <si>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</si>
  <si>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</si>
  <si>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</si>
  <si>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</si>
  <si>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</si>
  <si>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</si>
  <si>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</si>
  <si>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</si>
  <si>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</si>
  <si>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</si>
  <si>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</si>
  <si>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</si>
  <si>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</si>
  <si>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</si>
  <si>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</si>
  <si>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</si>
  <si>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</si>
  <si>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</si>
  <si>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</si>
  <si>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</si>
  <si>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</si>
  <si>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</si>
  <si>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</si>
  <si>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</si>
  <si>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</si>
  <si>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</si>
  <si>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</si>
  <si>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</si>
  <si>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</si>
  <si>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</si>
  <si>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</si>
  <si>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</si>
  <si>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</si>
  <si>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</si>
  <si>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</si>
  <si>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</si>
  <si>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</si>
  <si>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</si>
  <si>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</si>
  <si>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</si>
  <si>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</si>
  <si>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</si>
  <si>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</si>
  <si>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</si>
  <si>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</si>
  <si>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</si>
  <si>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</si>
  <si>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</si>
  <si>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</si>
  <si>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</si>
  <si>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</si>
  <si>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</si>
  <si>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</si>
  <si>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</si>
  <si>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</si>
  <si>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</si>
  <si>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</si>
  <si>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</si>
  <si>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</si>
  <si>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</si>
  <si>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</si>
  <si>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</si>
  <si>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</si>
  <si>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</si>
  <si>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</si>
  <si>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</si>
  <si>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</si>
  <si>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</si>
  <si>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</si>
  <si>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</si>
  <si>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</si>
  <si>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</si>
  <si>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</si>
  <si>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</si>
  <si>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</si>
  <si>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</si>
  <si>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</si>
  <si>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</si>
  <si>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</si>
  <si>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</si>
  <si>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</si>
  <si>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</si>
  <si>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</si>
  <si>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</si>
  <si>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</si>
  <si>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</si>
  <si>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</si>
  <si>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</si>
  <si>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</si>
  <si>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</si>
  <si>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</si>
  <si>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</si>
  <si>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</si>
  <si>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</si>
  <si>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</si>
  <si>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</si>
  <si>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</si>
  <si>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</si>
  <si>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</si>
  <si>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</si>
  <si>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</si>
  <si>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</si>
  <si>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</si>
  <si>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</si>
  <si>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</si>
  <si>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</si>
  <si>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</si>
  <si>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</si>
  <si>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</si>
  <si>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</si>
  <si>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</si>
  <si>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</si>
  <si>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</si>
  <si>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</si>
  <si>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</si>
  <si>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</si>
  <si>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</si>
  <si>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</si>
  <si>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</si>
  <si>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</si>
  <si>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</si>
  <si>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</si>
  <si>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</si>
  <si>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</si>
  <si>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</si>
  <si>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</si>
  <si>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</si>
  <si>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</si>
  <si>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</si>
  <si>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</si>
  <si>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</si>
  <si>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</si>
  <si>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</si>
  <si>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</si>
  <si>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</si>
  <si>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</si>
  <si>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</si>
  <si>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</si>
  <si>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</si>
  <si>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</si>
  <si>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</si>
  <si>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</si>
  <si>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</si>
  <si>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</si>
  <si>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</si>
  <si>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</si>
  <si>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</si>
  <si>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</si>
  <si>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</si>
  <si>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</si>
  <si>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</si>
  <si>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</si>
  <si>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</si>
  <si>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</si>
  <si>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</si>
  <si>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</si>
  <si>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</si>
  <si>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</si>
  <si>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</si>
  <si>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</si>
  <si>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</si>
  <si>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</si>
  <si>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</si>
  <si>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</si>
  <si>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</si>
  <si>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</si>
  <si>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</si>
  <si>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</si>
  <si>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</si>
  <si>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</si>
  <si>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</si>
  <si>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</si>
  <si>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</si>
  <si>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</si>
  <si>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</si>
  <si>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</si>
  <si>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</si>
  <si>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</si>
  <si>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</si>
  <si>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</si>
  <si>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</si>
  <si>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</si>
  <si>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</si>
  <si>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</si>
  <si>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</si>
  <si>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</si>
  <si>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</si>
  <si>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</si>
  <si>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</si>
  <si>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</si>
  <si>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</si>
  <si>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</si>
  <si>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</si>
  <si>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</si>
  <si>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</si>
  <si>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</si>
  <si>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</si>
  <si>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</si>
  <si>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</si>
  <si>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</si>
  <si>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</si>
  <si>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</si>
  <si>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</si>
  <si>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</si>
  <si>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</si>
  <si>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</si>
  <si>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</si>
  <si>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</si>
  <si>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</si>
  <si>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</si>
  <si>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</si>
  <si>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</si>
  <si>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</si>
  <si>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</si>
  <si>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</si>
  <si>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</si>
  <si>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</si>
  <si>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</si>
  <si>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</si>
  <si>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</si>
  <si>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</si>
  <si>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</si>
  <si>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</si>
  <si>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</si>
  <si>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</si>
  <si>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</si>
  <si>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</si>
  <si>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</si>
  <si>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</si>
  <si>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</si>
  <si>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</si>
  <si>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</si>
  <si>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</si>
  <si>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</si>
  <si>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</si>
  <si>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</si>
  <si>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</si>
  <si>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</si>
  <si>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</si>
  <si>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</si>
  <si>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</si>
  <si>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</si>
  <si>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</si>
  <si>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</si>
  <si>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</si>
  <si>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</si>
  <si>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</si>
  <si>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</si>
  <si>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</si>
  <si>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</si>
  <si>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</si>
  <si>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</si>
  <si>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</si>
  <si>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</si>
  <si>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</si>
  <si>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</si>
  <si>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</si>
  <si>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</si>
  <si>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</si>
  <si>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</si>
  <si>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</si>
  <si>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</si>
  <si>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</si>
  <si>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</si>
  <si>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</si>
  <si>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</si>
  <si>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</si>
  <si>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</si>
  <si>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</si>
  <si>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</si>
  <si>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</si>
  <si>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</si>
  <si>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</si>
  <si>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</si>
  <si>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</si>
  <si>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</si>
  <si>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</si>
  <si>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</si>
  <si>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</si>
  <si>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</si>
  <si>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</si>
  <si>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</si>
  <si>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</si>
  <si>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</si>
  <si>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</si>
  <si>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</si>
  <si>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</si>
  <si>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</si>
  <si>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</si>
  <si>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</si>
  <si>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</si>
  <si>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</si>
  <si>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</si>
  <si>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</si>
  <si>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</si>
  <si>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</si>
  <si>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</si>
  <si>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</si>
  <si>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</si>
  <si>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</si>
  <si>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</si>
  <si>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</si>
  <si>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</si>
  <si>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</si>
  <si>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</si>
  <si>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</si>
  <si>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</si>
  <si>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</si>
  <si>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</si>
  <si>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</si>
  <si>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</si>
  <si>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</si>
  <si>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</si>
  <si>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</si>
  <si>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</si>
  <si>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</si>
  <si>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</si>
  <si>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</si>
  <si>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</si>
  <si>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</si>
  <si>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</si>
  <si>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</si>
  <si>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</si>
  <si>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</si>
  <si>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</si>
  <si>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</si>
  <si>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</si>
  <si>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</si>
  <si>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</si>
  <si>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</si>
  <si>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</si>
  <si>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</si>
  <si>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</si>
  <si>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</si>
  <si>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</si>
  <si>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</si>
  <si>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</si>
  <si>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</si>
  <si>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</si>
  <si>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</si>
  <si>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</si>
  <si>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</si>
  <si>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</si>
  <si>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</si>
  <si>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</si>
  <si>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</si>
  <si>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</si>
  <si>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</si>
  <si>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</si>
  <si>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</si>
  <si>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</si>
  <si>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</si>
  <si>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</si>
  <si>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</si>
  <si>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</si>
  <si>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</si>
  <si>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</si>
  <si>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</si>
  <si>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</si>
  <si>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</si>
  <si>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</si>
  <si>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</si>
  <si>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</si>
  <si>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</si>
  <si>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</si>
  <si>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</si>
  <si>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</si>
  <si>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</si>
  <si>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</si>
  <si>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</si>
  <si>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</si>
  <si>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</si>
  <si>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</si>
  <si>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</si>
  <si>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</si>
  <si>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</si>
  <si>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</si>
  <si>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</si>
  <si>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</si>
  <si>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</si>
  <si>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</si>
  <si>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</si>
  <si>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</si>
  <si>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</si>
  <si>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</si>
  <si>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</si>
  <si>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</si>
  <si>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</si>
  <si>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</si>
  <si>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</si>
  <si>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</si>
  <si>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</si>
  <si>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</si>
  <si>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</si>
  <si>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</si>
  <si>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</si>
  <si>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</si>
  <si>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</si>
  <si>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</si>
  <si>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</si>
  <si>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</si>
  <si>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</si>
  <si>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</si>
  <si>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</si>
  <si>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</si>
  <si>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</si>
  <si>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</si>
  <si>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</si>
  <si>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</si>
  <si>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</si>
  <si>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</si>
  <si>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</si>
  <si>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</si>
  <si>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</si>
  <si>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</si>
  <si>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</si>
  <si>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</si>
  <si>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</si>
  <si>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</si>
  <si>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</si>
  <si>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</si>
  <si>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</si>
  <si>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</si>
  <si>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</si>
  <si>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</si>
  <si>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</si>
  <si>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</si>
  <si>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</si>
  <si>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</si>
  <si>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</si>
  <si>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</si>
  <si>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</si>
  <si>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</si>
  <si>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</si>
  <si>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</si>
  <si>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</si>
  <si>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</si>
  <si>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</si>
  <si>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</si>
  <si>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</si>
  <si>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</si>
  <si>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</si>
  <si>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</si>
  <si>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</si>
  <si>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</si>
  <si>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</si>
  <si>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</si>
  <si>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</si>
  <si>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</si>
  <si>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</si>
  <si>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</si>
  <si>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</si>
  <si>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</si>
  <si>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</si>
  <si>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</si>
  <si>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</si>
  <si>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</si>
  <si>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</si>
  <si>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</si>
  <si>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</si>
  <si>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</si>
  <si>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</si>
  <si>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</si>
  <si>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</si>
  <si>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</si>
  <si>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</si>
  <si>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</si>
  <si>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</si>
  <si>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</si>
  <si>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</si>
  <si>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</si>
  <si>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</si>
  <si>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</si>
  <si>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</si>
  <si>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</si>
  <si>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</si>
  <si>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</si>
  <si>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</si>
  <si>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</si>
  <si>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</si>
  <si>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</si>
  <si>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</si>
  <si>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</si>
  <si>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</si>
  <si>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</si>
  <si>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</si>
  <si>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</si>
  <si>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</si>
  <si>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</si>
  <si>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</si>
  <si>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</si>
  <si>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</si>
  <si>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</si>
  <si>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</si>
  <si>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</si>
  <si>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</si>
  <si>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</si>
  <si>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</si>
  <si>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</si>
  <si>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</si>
  <si>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</si>
  <si>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</si>
  <si>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</si>
  <si>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</si>
  <si>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</si>
  <si>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</si>
  <si>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</si>
  <si>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</si>
  <si>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</si>
  <si>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</si>
  <si>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</si>
  <si>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</si>
  <si>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</si>
  <si>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</si>
  <si>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</si>
  <si>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</si>
  <si>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</si>
  <si>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</si>
  <si>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</si>
  <si>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</si>
  <si>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</si>
  <si>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</si>
  <si>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</si>
  <si>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</si>
  <si>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</si>
  <si>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</si>
  <si>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</si>
  <si>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</si>
  <si>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</si>
  <si>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</si>
  <si>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</si>
  <si>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</si>
  <si>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</si>
  <si>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</si>
  <si>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</si>
  <si>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</si>
  <si>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</si>
  <si>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</si>
  <si>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</si>
  <si>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</si>
  <si>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</si>
  <si>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</si>
  <si>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</si>
  <si>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</si>
  <si>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</si>
  <si>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</si>
  <si>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</si>
  <si>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</si>
  <si>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</si>
  <si>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</si>
  <si>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</si>
  <si>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</si>
  <si>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</si>
  <si>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</si>
  <si>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</si>
  <si>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</si>
  <si>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</si>
  <si>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</si>
  <si>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</si>
  <si>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</si>
  <si>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</si>
  <si>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</si>
  <si>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</si>
  <si>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</si>
  <si>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</si>
  <si>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</si>
  <si>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</si>
  <si>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</si>
  <si>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</si>
  <si>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</si>
  <si>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</si>
  <si>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</si>
  <si>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</si>
  <si>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</si>
  <si>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</si>
  <si>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</si>
  <si>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</si>
  <si>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</si>
  <si>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</si>
  <si>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</si>
  <si>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</si>
  <si>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</si>
  <si>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</si>
  <si>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</si>
  <si>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</si>
  <si>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</si>
  <si>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</si>
  <si>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</si>
  <si>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</si>
  <si>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</si>
  <si>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</si>
  <si>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</si>
  <si>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</si>
  <si>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</si>
  <si>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</si>
  <si>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</si>
  <si>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</si>
  <si>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</si>
  <si>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</si>
  <si>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</si>
  <si>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</si>
  <si>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</si>
  <si>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</si>
  <si>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</si>
  <si>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</si>
  <si>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</si>
  <si>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</si>
  <si>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</si>
  <si>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</si>
  <si>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</si>
  <si>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</si>
  <si>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</si>
  <si>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</si>
  <si>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</si>
  <si>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</si>
  <si>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</si>
  <si>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</si>
  <si>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</si>
  <si>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</si>
  <si>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</si>
  <si>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</si>
  <si>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</si>
  <si>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</si>
  <si>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</si>
  <si>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</si>
  <si>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</si>
  <si>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</si>
  <si>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</si>
  <si>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</si>
  <si>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</si>
  <si>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</si>
  <si>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</si>
  <si>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</si>
  <si>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</si>
  <si>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</si>
  <si>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</si>
  <si>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</si>
  <si>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</si>
  <si>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</si>
  <si>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</si>
  <si>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</si>
  <si>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</si>
  <si>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</si>
  <si>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</si>
  <si>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</si>
  <si>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</si>
  <si>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</si>
  <si>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</si>
  <si>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</si>
  <si>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</si>
  <si>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</si>
  <si>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</si>
  <si>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</si>
  <si>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</si>
  <si>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</si>
  <si>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</si>
  <si>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</si>
  <si>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</si>
  <si>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</si>
  <si>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</si>
  <si>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</si>
  <si>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</si>
  <si>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</si>
  <si>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</si>
  <si>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</si>
  <si>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</si>
  <si>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</si>
  <si>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</si>
  <si>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</si>
  <si>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</si>
  <si>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</si>
  <si>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</si>
  <si>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</si>
  <si>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</si>
  <si>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</si>
  <si>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</si>
  <si>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</si>
  <si>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</si>
  <si>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</si>
  <si>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</si>
  <si>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</si>
  <si>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</si>
  <si>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</si>
  <si>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</si>
  <si>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</si>
  <si>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</si>
  <si>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</si>
  <si>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</si>
  <si>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</si>
  <si>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</si>
  <si>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</si>
  <si>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</si>
  <si>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</si>
  <si>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</si>
  <si>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</si>
  <si>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</si>
  <si>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</si>
  <si>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</si>
  <si>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</si>
  <si>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</si>
  <si>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</si>
  <si>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</si>
  <si>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</si>
  <si>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</si>
  <si>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</si>
  <si>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</si>
  <si>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</si>
  <si>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</si>
  <si>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</si>
  <si>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</si>
  <si>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</si>
  <si>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</si>
  <si>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</si>
  <si>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</si>
  <si>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</si>
  <si>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</si>
  <si>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</si>
  <si>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</si>
  <si>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</si>
  <si>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</si>
  <si>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</si>
  <si>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</si>
  <si>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</si>
  <si>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</si>
  <si>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</si>
  <si>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</si>
  <si>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</si>
  <si>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</si>
  <si>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</si>
  <si>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</si>
  <si>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</si>
  <si>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</si>
  <si>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</si>
  <si>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</si>
  <si>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</si>
  <si>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</si>
  <si>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</si>
  <si>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</si>
  <si>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</si>
  <si>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</si>
  <si>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</si>
  <si>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</si>
  <si>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</si>
  <si>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</si>
  <si>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</si>
  <si>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</si>
  <si>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</si>
  <si>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</si>
  <si>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</si>
  <si>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</si>
  <si>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</si>
  <si>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</si>
  <si>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</si>
  <si>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</si>
  <si>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</si>
  <si>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</si>
  <si>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</si>
  <si>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</si>
  <si>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</si>
  <si>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</si>
  <si>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</si>
  <si>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</si>
  <si>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</si>
  <si>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</si>
  <si>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</si>
  <si>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</si>
  <si>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</si>
  <si>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</si>
  <si>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</si>
  <si>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</si>
  <si>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</si>
  <si>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</si>
  <si>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</si>
  <si>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</si>
  <si>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</si>
  <si>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</si>
  <si>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</si>
  <si>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</si>
  <si>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</si>
  <si>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</si>
  <si>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</si>
  <si>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</si>
  <si>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</si>
  <si>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</si>
  <si>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</si>
  <si>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</si>
  <si>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</si>
  <si>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</si>
  <si>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</si>
  <si>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</si>
  <si>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</si>
  <si>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</si>
  <si>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</si>
  <si>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</si>
  <si>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</si>
  <si>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</si>
  <si>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</si>
  <si>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</si>
  <si>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</si>
  <si>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</si>
  <si>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</si>
  <si>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</si>
  <si>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</si>
  <si>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</si>
  <si>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</si>
  <si>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</si>
  <si>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</si>
  <si>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</si>
  <si>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</si>
  <si>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</si>
  <si>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</si>
  <si>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</si>
  <si>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</si>
  <si>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</si>
  <si>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</si>
  <si>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</si>
  <si>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</si>
  <si>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</si>
  <si>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</si>
  <si>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</si>
  <si>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</si>
  <si>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</si>
  <si>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</si>
  <si>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</si>
  <si>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</si>
  <si>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</si>
  <si>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</si>
  <si>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</si>
  <si>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</si>
  <si>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</si>
  <si>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</si>
  <si>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</si>
  <si>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</si>
  <si>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</si>
  <si>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</si>
  <si>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</si>
  <si>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</si>
  <si>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</si>
  <si>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</si>
  <si>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</si>
  <si>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</si>
  <si>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</si>
  <si>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</si>
  <si>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</si>
  <si>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</si>
  <si>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</si>
  <si>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</si>
  <si>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</si>
  <si>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</si>
  <si>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</si>
  <si>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</si>
  <si>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</si>
  <si>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</si>
  <si>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</si>
  <si>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</si>
  <si>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</si>
  <si>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</si>
  <si>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</si>
  <si>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</si>
  <si>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</si>
  <si>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</si>
  <si>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</si>
  <si>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</si>
  <si>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</si>
  <si>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</si>
  <si>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</si>
  <si>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</si>
  <si>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</si>
  <si>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</si>
  <si>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</si>
  <si>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</si>
  <si>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</si>
  <si>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</si>
  <si>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</si>
  <si>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</si>
  <si>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</si>
  <si>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</si>
  <si>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</si>
  <si>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</si>
  <si>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</si>
  <si>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</si>
  <si>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</si>
  <si>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</si>
  <si>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</si>
  <si>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</si>
  <si>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</si>
  <si>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</si>
  <si>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</si>
  <si>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</si>
  <si>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</si>
  <si>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</si>
  <si>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</si>
  <si>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</si>
  <si>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</si>
  <si>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</si>
  <si>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</si>
  <si>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</si>
  <si>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</si>
  <si>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</si>
  <si>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</si>
  <si>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</si>
  <si>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</si>
  <si>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</si>
  <si>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</si>
  <si>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</si>
  <si>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</si>
  <si>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</si>
  <si>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</si>
  <si>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</si>
  <si>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</si>
  <si>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</si>
  <si>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</si>
  <si>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</si>
  <si>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</si>
  <si>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</si>
  <si>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</si>
  <si>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</si>
  <si>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</si>
  <si>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</si>
  <si>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</si>
  <si>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</si>
  <si>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</si>
  <si>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</si>
  <si>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</si>
  <si>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</si>
  <si>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</si>
  <si>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</si>
  <si>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</si>
  <si>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</si>
  <si>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</si>
  <si>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</si>
  <si>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</si>
  <si>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</si>
  <si>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</si>
  <si>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</si>
  <si>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</si>
  <si>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</si>
  <si>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</si>
  <si>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</si>
  <si>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</si>
  <si>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</si>
  <si>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</si>
  <si>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</si>
  <si>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</si>
  <si>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</si>
  <si>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</si>
  <si>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</si>
  <si>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</si>
  <si>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</si>
  <si>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</si>
  <si>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</si>
  <si>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</si>
  <si>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</si>
  <si>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</si>
  <si>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</si>
  <si>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</si>
  <si>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</si>
  <si>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</si>
  <si>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</si>
  <si>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</si>
  <si>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</si>
  <si>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</si>
  <si>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</si>
  <si>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</si>
  <si>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</si>
  <si>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</si>
  <si>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</si>
  <si>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</si>
  <si>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</si>
  <si>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</si>
  <si>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</si>
  <si>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</si>
  <si>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</si>
  <si>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</si>
  <si>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</si>
  <si>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</si>
  <si>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</si>
  <si>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</si>
  <si>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</si>
  <si>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</si>
  <si>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</si>
  <si>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</si>
  <si>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</si>
  <si>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</si>
  <si>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</si>
  <si>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</si>
  <si>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</si>
  <si>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</si>
  <si>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</si>
  <si>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</si>
  <si>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</si>
  <si>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</si>
  <si>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</si>
  <si>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</si>
  <si>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</si>
  <si>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</si>
  <si>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</si>
  <si>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</si>
  <si>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</si>
  <si>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</si>
  <si>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</si>
  <si>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</si>
  <si>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</si>
  <si>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</si>
  <si>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</si>
  <si>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</si>
  <si>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</si>
  <si>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</si>
  <si>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</si>
  <si>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</si>
  <si>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</si>
  <si>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</si>
  <si>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</si>
  <si>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</si>
  <si>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</si>
  <si>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</si>
  <si>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</si>
  <si>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</si>
  <si>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</si>
  <si>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</si>
  <si>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</si>
  <si>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</si>
  <si>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</si>
  <si>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</si>
  <si>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</si>
  <si>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</si>
  <si>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</si>
  <si>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</si>
  <si>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</si>
  <si>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</si>
  <si>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</si>
  <si>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</si>
  <si>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</si>
  <si>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</si>
  <si>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</si>
  <si>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</si>
  <si>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</si>
  <si>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</si>
  <si>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</si>
  <si>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</si>
  <si>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</si>
  <si>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</si>
  <si>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</si>
  <si>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</si>
  <si>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</si>
  <si>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</si>
  <si>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</si>
  <si>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</si>
  <si>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</si>
  <si>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</si>
  <si>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</si>
  <si>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</si>
  <si>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</si>
  <si>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</si>
  <si>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</si>
  <si>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</si>
  <si>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</si>
  <si>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</si>
  <si>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</si>
  <si>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</si>
  <si>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</si>
  <si>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</si>
  <si>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</si>
  <si>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</si>
  <si>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</si>
  <si>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</si>
  <si>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</si>
  <si>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</si>
  <si>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</si>
  <si>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</si>
  <si>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</si>
  <si>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</si>
  <si>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</si>
  <si>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</si>
  <si>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</si>
  <si>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</si>
  <si>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</si>
  <si>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</si>
  <si>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</si>
  <si>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</si>
  <si>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</si>
  <si>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</si>
  <si>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</si>
  <si>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</si>
  <si>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</si>
  <si>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</si>
  <si>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</si>
  <si>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</si>
  <si>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</si>
  <si>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</si>
  <si>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</si>
  <si>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</si>
  <si>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</si>
  <si>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</si>
  <si>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</si>
  <si>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</si>
  <si>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</si>
  <si>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</si>
  <si>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</si>
  <si>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</si>
  <si>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</si>
  <si>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</si>
  <si>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</si>
  <si>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</si>
  <si>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</si>
  <si>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</si>
  <si>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</si>
  <si>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</si>
  <si>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</si>
  <si>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</si>
  <si>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</si>
  <si>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</si>
  <si>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</si>
  <si>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</si>
  <si>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</si>
  <si>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</si>
  <si>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</si>
  <si>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</si>
  <si>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</si>
  <si>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</si>
  <si>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</si>
  <si>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</si>
  <si>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</si>
  <si>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</si>
  <si>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</si>
  <si>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</si>
  <si>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</si>
  <si>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</si>
  <si>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</si>
  <si>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</si>
  <si>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</si>
  <si>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</si>
  <si>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</si>
  <si>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</si>
  <si>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</si>
  <si>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</si>
  <si>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</si>
  <si>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</si>
  <si>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</si>
  <si>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</si>
  <si>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</si>
  <si>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</si>
  <si>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</si>
  <si>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</si>
  <si>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</si>
  <si>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</si>
  <si>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</si>
  <si>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</si>
  <si>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</si>
  <si>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</si>
  <si>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</si>
  <si>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</si>
  <si>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</si>
  <si>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</si>
  <si>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</si>
  <si>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</si>
  <si>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</si>
  <si>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</si>
  <si>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</si>
  <si>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</si>
  <si>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</si>
  <si>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</si>
  <si>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</si>
  <si>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</si>
  <si>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</si>
  <si>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</si>
  <si>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</si>
  <si>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</si>
  <si>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</si>
  <si>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</si>
  <si>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</si>
  <si>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</si>
  <si>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</si>
  <si>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</si>
  <si>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</si>
  <si>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</si>
  <si>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</si>
  <si>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</si>
  <si>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</si>
  <si>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</si>
  <si>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</si>
  <si>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</si>
  <si>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</si>
  <si>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</si>
  <si>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</si>
  <si>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</si>
  <si>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</si>
  <si>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</si>
  <si>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</si>
  <si>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</si>
  <si>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</si>
  <si>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</si>
  <si>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</si>
  <si>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</si>
  <si>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</si>
  <si>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</si>
  <si>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</si>
  <si>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</si>
  <si>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</si>
  <si>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</si>
  <si>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</si>
  <si>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</si>
  <si>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</si>
  <si>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</si>
  <si>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</si>
  <si>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</si>
  <si>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</si>
  <si>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</si>
  <si>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</si>
  <si>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</si>
  <si>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</si>
  <si>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</si>
  <si>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</si>
  <si>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</si>
  <si>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</si>
  <si>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</si>
  <si>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</si>
  <si>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</si>
  <si>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</si>
  <si>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</si>
  <si>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</si>
  <si>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</si>
  <si>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</si>
  <si>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</si>
  <si>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</si>
  <si>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</si>
  <si>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</si>
  <si>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</si>
  <si>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</si>
  <si>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</si>
  <si>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</si>
  <si>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</si>
  <si>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</si>
  <si>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</si>
  <si>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</si>
  <si>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</si>
  <si>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</si>
  <si>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</si>
  <si>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</si>
  <si>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</si>
  <si>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</si>
  <si>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</si>
  <si>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</si>
  <si>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</si>
  <si>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</si>
  <si>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</si>
  <si>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</si>
  <si>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</si>
  <si>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</si>
  <si>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</si>
  <si>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</si>
  <si>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</si>
  <si>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</si>
  <si>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</si>
  <si>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</si>
  <si>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</si>
  <si>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</si>
  <si>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</si>
  <si>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</si>
  <si>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</si>
  <si>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</si>
  <si>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</si>
  <si>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</si>
  <si>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</si>
  <si>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</si>
  <si>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</si>
  <si>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</si>
  <si>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</si>
  <si>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</si>
  <si>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</si>
  <si>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</si>
  <si>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</si>
  <si>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</si>
  <si>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</si>
  <si>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</si>
  <si>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</si>
  <si>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</si>
  <si>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</si>
  <si>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</si>
  <si>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</si>
  <si>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</si>
  <si>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</si>
  <si>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</si>
  <si>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</si>
  <si>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</si>
  <si>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</si>
  <si>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</si>
  <si>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</si>
  <si>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</si>
  <si>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</si>
  <si>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</si>
  <si>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</si>
  <si>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</si>
  <si>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</si>
  <si>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</si>
  <si>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</si>
  <si>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</si>
  <si>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</si>
  <si>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</si>
  <si>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</si>
  <si>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</si>
  <si>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</si>
  <si>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</si>
  <si>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</si>
  <si>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</si>
  <si>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</si>
  <si>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</si>
  <si>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</si>
  <si>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</si>
  <si>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</si>
  <si>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</si>
  <si>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</si>
  <si>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</si>
  <si>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</si>
  <si>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</si>
  <si>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</si>
  <si>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</si>
  <si>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</si>
  <si>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</si>
  <si>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</si>
  <si>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</si>
  <si>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</si>
  <si>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</si>
  <si>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</si>
  <si>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</si>
  <si>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</si>
  <si>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</si>
  <si>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</si>
  <si>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</si>
  <si>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</si>
  <si>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</si>
  <si>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</si>
  <si>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</si>
  <si>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</si>
  <si>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</si>
  <si>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</si>
  <si>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</si>
  <si>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</si>
  <si>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</si>
  <si>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</si>
  <si>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</si>
  <si>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</si>
  <si>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</si>
  <si>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</si>
  <si>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</si>
  <si>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</si>
  <si>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</si>
  <si>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</si>
  <si>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</si>
  <si>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</si>
  <si>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</si>
  <si>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</si>
  <si>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</si>
  <si>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</si>
  <si>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</si>
  <si>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</si>
  <si>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</si>
  <si>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</si>
  <si>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</si>
  <si>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</si>
  <si>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</si>
  <si>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</si>
  <si>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</si>
  <si>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</si>
  <si>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</si>
  <si>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</si>
  <si>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</si>
  <si>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</si>
  <si>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</si>
  <si>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</si>
  <si>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</si>
  <si>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</si>
  <si>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</si>
  <si>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</si>
  <si>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</si>
  <si>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</si>
  <si>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</si>
  <si>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</si>
  <si>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</si>
  <si>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</si>
  <si>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</si>
  <si>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</si>
  <si>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</si>
  <si>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</si>
  <si>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</si>
  <si>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</si>
  <si>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</si>
  <si>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</si>
  <si>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</si>
  <si>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</si>
  <si>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</si>
  <si>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</si>
  <si>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</si>
  <si>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</si>
  <si>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</si>
  <si>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</si>
  <si>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</si>
  <si>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</si>
  <si>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</si>
  <si>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</si>
  <si>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</si>
  <si>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</si>
  <si>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</si>
  <si>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</si>
  <si>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</si>
  <si>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</si>
  <si>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</si>
  <si>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</si>
  <si>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</si>
  <si>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</si>
  <si>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</si>
  <si>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</si>
  <si>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</si>
  <si>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</si>
  <si>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</si>
  <si>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</si>
  <si>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</si>
  <si>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</si>
  <si>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</si>
  <si>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</si>
  <si>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</si>
  <si>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</si>
  <si>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</si>
  <si>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</si>
  <si>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</si>
  <si>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</si>
  <si>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</si>
  <si>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</si>
  <si>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</si>
  <si>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</si>
  <si>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</si>
  <si>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</si>
  <si>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</si>
  <si>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</si>
  <si>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</si>
  <si>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</si>
  <si>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</si>
  <si>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</si>
  <si>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</si>
  <si>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</si>
  <si>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</si>
  <si>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</si>
  <si>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</si>
  <si>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</si>
  <si>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</si>
  <si>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</si>
  <si>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</si>
  <si>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</si>
  <si>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</si>
  <si>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</si>
  <si>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</si>
  <si>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</si>
  <si>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</si>
  <si>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</si>
  <si>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</si>
  <si>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</si>
  <si>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</si>
  <si>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</si>
  <si>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</si>
  <si>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</si>
  <si>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</si>
  <si>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</si>
  <si>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</si>
  <si>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</si>
  <si>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</si>
  <si>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</si>
  <si>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</si>
  <si>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</si>
  <si>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</si>
  <si>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</si>
  <si>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</si>
  <si>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</si>
  <si>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</si>
  <si>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</si>
  <si>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</si>
  <si>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</si>
  <si>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</si>
  <si>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</si>
  <si>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</si>
  <si>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</si>
  <si>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</si>
  <si>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</si>
  <si>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</si>
  <si>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</si>
  <si>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</si>
  <si>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</si>
  <si>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</si>
  <si>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</si>
  <si>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</si>
  <si>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</si>
  <si>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</si>
  <si>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</si>
  <si>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</si>
  <si>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</si>
  <si>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</si>
  <si>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</si>
  <si>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</si>
  <si>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</si>
  <si>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</si>
  <si>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</si>
  <si>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</si>
  <si>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</si>
  <si>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</si>
  <si>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</si>
  <si>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</si>
  <si>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</si>
  <si>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</si>
  <si>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</si>
  <si>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</si>
  <si>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</si>
  <si>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</si>
  <si>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</si>
  <si>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</si>
  <si>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</si>
  <si>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</si>
  <si>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</si>
  <si>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</si>
  <si>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</si>
  <si>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</si>
  <si>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</si>
  <si>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</si>
  <si>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</si>
  <si>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</si>
  <si>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</si>
  <si>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</si>
  <si>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</si>
  <si>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</si>
  <si>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</si>
  <si>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</si>
  <si>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</si>
  <si>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</si>
  <si>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</si>
  <si>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</si>
  <si>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</si>
  <si>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</si>
  <si>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</si>
  <si>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</si>
  <si>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</si>
  <si>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</si>
  <si>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</si>
  <si>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</si>
  <si>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</si>
  <si>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</si>
  <si>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</si>
  <si>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</si>
  <si>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</si>
  <si>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</si>
  <si>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</si>
  <si>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</si>
  <si>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</si>
  <si>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</si>
  <si>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</si>
  <si>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</si>
  <si>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</si>
  <si>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</si>
  <si>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</si>
  <si>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</si>
  <si>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</si>
  <si>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</si>
  <si>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</si>
  <si>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</si>
  <si>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</si>
  <si>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</si>
  <si>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</si>
  <si>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</si>
  <si>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</si>
  <si>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</si>
  <si>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</si>
  <si>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</si>
  <si>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</si>
  <si>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</si>
  <si>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</si>
  <si>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</si>
  <si>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</si>
  <si>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</si>
  <si>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</si>
  <si>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</si>
  <si>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</si>
  <si>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</si>
  <si>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</si>
  <si>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</si>
  <si>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</si>
  <si>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</si>
  <si>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</si>
  <si>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</si>
  <si>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</si>
  <si>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</si>
  <si>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</si>
  <si>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</si>
  <si>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</si>
  <si>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</si>
  <si>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</si>
  <si>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</si>
  <si>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</si>
  <si>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</si>
  <si>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</si>
  <si>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</si>
  <si>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</si>
  <si>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</si>
  <si>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</si>
  <si>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</si>
  <si>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</si>
  <si>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</si>
  <si>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</si>
  <si>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</si>
  <si>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</si>
  <si>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</si>
  <si>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</si>
  <si>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</si>
  <si>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</si>
  <si>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</si>
  <si>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</si>
  <si>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</si>
  <si>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</si>
  <si>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</si>
  <si>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</si>
  <si>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</si>
  <si>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</si>
  <si>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</si>
  <si>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</si>
  <si>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</si>
  <si>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</si>
  <si>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</si>
  <si>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</si>
  <si>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</si>
  <si>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</si>
  <si>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</si>
  <si>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</si>
  <si>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</si>
  <si>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</si>
  <si>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</si>
  <si>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</si>
  <si>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</si>
  <si>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</si>
  <si>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</si>
  <si>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</si>
  <si>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</si>
  <si>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</si>
  <si>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</si>
  <si>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</si>
  <si>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</si>
  <si>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</si>
  <si>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</si>
  <si>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</si>
  <si>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</si>
  <si>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</si>
  <si>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</si>
  <si>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</si>
  <si>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</si>
  <si>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</si>
  <si>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</si>
  <si>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</si>
  <si>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</si>
  <si>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</si>
  <si>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</si>
  <si>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</si>
  <si>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</si>
  <si>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</si>
  <si>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</si>
  <si>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</si>
  <si>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</si>
  <si>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</si>
  <si>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</si>
  <si>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</si>
  <si>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</si>
  <si>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</si>
  <si>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</si>
  <si>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</si>
  <si>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</si>
  <si>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</si>
  <si>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</si>
  <si>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</si>
  <si>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</si>
  <si>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</si>
  <si>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</si>
  <si>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</si>
  <si>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</si>
  <si>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</si>
  <si>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</si>
  <si>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</si>
  <si>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</si>
  <si>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</si>
  <si>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</si>
  <si>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</si>
  <si>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</si>
  <si>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</si>
  <si>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</si>
  <si>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</si>
  <si>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</si>
  <si>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</si>
  <si>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</si>
  <si>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</si>
  <si>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</si>
  <si>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</si>
  <si>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</si>
  <si>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</si>
  <si>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</si>
  <si>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</si>
  <si>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</si>
  <si>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</si>
  <si>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</si>
  <si>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</si>
  <si>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</si>
  <si>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</si>
  <si>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</si>
  <si>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</si>
  <si>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</si>
  <si>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</si>
  <si>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</si>
  <si>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</si>
  <si>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</si>
  <si>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</si>
  <si>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</si>
  <si>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</si>
  <si>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</si>
  <si>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</si>
  <si>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</si>
  <si>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</si>
  <si>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</si>
  <si>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</si>
  <si>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</si>
  <si>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</si>
  <si>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</si>
  <si>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</si>
  <si>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</si>
  <si>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</si>
  <si>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</si>
  <si>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</si>
  <si>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</si>
  <si>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</si>
  <si>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</si>
  <si>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</si>
  <si>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</si>
  <si>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</si>
  <si>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</si>
  <si>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</si>
  <si>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</si>
  <si>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</si>
  <si>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</si>
  <si>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</si>
  <si>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</si>
  <si>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</si>
  <si>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</si>
  <si>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</si>
  <si>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</si>
  <si>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</si>
  <si>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</si>
  <si>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</si>
  <si>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</si>
  <si>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</si>
  <si>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</si>
  <si>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</si>
  <si>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</si>
  <si>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</si>
  <si>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</si>
  <si>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</si>
  <si>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</si>
  <si>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</si>
  <si>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</si>
  <si>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</si>
  <si>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</si>
  <si>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</si>
  <si>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</si>
  <si>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</si>
  <si>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</si>
  <si>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</si>
  <si>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</si>
  <si>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</si>
  <si>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</si>
  <si>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</si>
  <si>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</si>
  <si>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</si>
  <si>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</si>
  <si>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</si>
  <si>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</si>
  <si>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</si>
  <si>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</si>
  <si>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</si>
  <si>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</si>
  <si>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</si>
  <si>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</si>
  <si>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</si>
  <si>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</si>
  <si>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</si>
  <si>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</si>
  <si>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</si>
  <si>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</si>
  <si>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</si>
  <si>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</si>
  <si>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</si>
  <si>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</si>
  <si>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</si>
  <si>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</si>
  <si>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</si>
  <si>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</si>
  <si>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</si>
  <si>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</si>
  <si>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</si>
  <si>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</si>
  <si>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</si>
  <si>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</si>
  <si>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</si>
  <si>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</si>
  <si>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</si>
  <si>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</si>
  <si>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</si>
  <si>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</si>
  <si>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</si>
  <si>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</si>
  <si>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</si>
  <si>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</si>
  <si>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</si>
  <si>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</si>
  <si>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</si>
  <si>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</si>
  <si>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</si>
  <si>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</si>
  <si>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</si>
  <si>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</si>
  <si>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</si>
  <si>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</si>
  <si>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</si>
  <si>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</si>
  <si>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</si>
  <si>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</si>
  <si>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</si>
  <si>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</si>
  <si>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</si>
  <si>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</si>
  <si>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</si>
  <si>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</si>
  <si>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</si>
  <si>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</si>
  <si>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</si>
  <si>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</si>
  <si>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</si>
  <si>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</si>
  <si>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</si>
  <si>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</si>
  <si>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</si>
  <si>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</si>
  <si>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</si>
  <si>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</si>
  <si>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</si>
  <si>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</si>
  <si>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</si>
  <si>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</si>
  <si>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</si>
  <si>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</si>
  <si>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</si>
  <si>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</si>
  <si>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</si>
  <si>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</si>
  <si>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</si>
  <si>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</si>
  <si>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</si>
  <si>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</si>
  <si>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</si>
  <si>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</si>
  <si>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</si>
  <si>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</si>
  <si>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</si>
  <si>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</si>
  <si>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</si>
  <si>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</si>
  <si>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</si>
  <si>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</si>
  <si>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</si>
  <si>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</si>
  <si>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</si>
  <si>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</si>
  <si>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</si>
  <si>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</si>
  <si>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</si>
  <si>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</si>
  <si>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</si>
  <si>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</si>
  <si>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</si>
  <si>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</si>
  <si>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</si>
  <si>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</si>
  <si>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</si>
  <si>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</si>
  <si>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</si>
  <si>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</si>
  <si>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</si>
  <si>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</si>
  <si>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</si>
  <si>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</si>
  <si>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</si>
  <si>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</si>
  <si>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</si>
  <si>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</si>
  <si>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</si>
  <si>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</si>
  <si>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</si>
  <si>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</si>
  <si>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</si>
  <si>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</si>
  <si>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</si>
  <si>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</si>
  <si>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</si>
  <si>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</si>
  <si>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</si>
  <si>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</si>
  <si>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</si>
  <si>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</si>
  <si>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</si>
  <si>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</si>
  <si>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</si>
  <si>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</si>
  <si>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</si>
  <si>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</si>
  <si>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</si>
  <si>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</si>
  <si>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</si>
  <si>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</si>
  <si>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</si>
  <si>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</si>
  <si>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</si>
  <si>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</si>
  <si>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</si>
  <si>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</si>
  <si>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</si>
  <si>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</si>
  <si>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</si>
  <si>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</si>
  <si>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</si>
  <si>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</si>
  <si>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</si>
  <si>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</si>
  <si>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</si>
  <si>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</si>
  <si>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</si>
  <si>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</si>
  <si>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</si>
  <si>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</si>
  <si>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</si>
  <si>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</si>
  <si>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</si>
  <si>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</si>
  <si>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</si>
  <si>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</si>
  <si>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</si>
  <si>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</si>
  <si>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</si>
  <si>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</si>
  <si>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</si>
  <si>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</si>
  <si>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</si>
  <si>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</si>
  <si>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</si>
  <si>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</si>
  <si>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</si>
  <si>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</si>
  <si>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</si>
  <si>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</si>
  <si>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</si>
  <si>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</si>
  <si>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</si>
  <si>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</si>
  <si>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</si>
  <si>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</si>
  <si>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</si>
  <si>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</si>
  <si>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</si>
  <si>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</si>
  <si>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</si>
  <si>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</si>
  <si>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</si>
  <si>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</si>
  <si>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</si>
  <si>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</si>
  <si>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</si>
  <si>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</si>
  <si>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</si>
  <si>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</si>
  <si>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</si>
  <si>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</si>
  <si>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</si>
  <si>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</si>
  <si>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</si>
  <si>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</si>
  <si>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</si>
  <si>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</si>
  <si>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</si>
  <si>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</si>
  <si>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</si>
  <si>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</si>
  <si>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</si>
  <si>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</si>
  <si>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</si>
  <si>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</si>
  <si>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</si>
  <si>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</si>
  <si>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</si>
  <si>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</si>
  <si>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</si>
  <si>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</si>
  <si>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</si>
  <si>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</si>
  <si>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</si>
  <si>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</si>
  <si>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</si>
  <si>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</si>
  <si>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</si>
  <si>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</si>
  <si>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</si>
  <si>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</si>
  <si>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</si>
  <si>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</si>
  <si>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</si>
  <si>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</si>
  <si>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</si>
  <si>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</si>
  <si>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</si>
  <si>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</si>
  <si>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</si>
  <si>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</si>
  <si>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</si>
  <si>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</si>
  <si>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</si>
  <si>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</si>
  <si>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</si>
  <si>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</si>
  <si>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</si>
  <si>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</si>
  <si>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</si>
  <si>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</si>
  <si>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</si>
  <si>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</si>
  <si>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</si>
  <si>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</si>
  <si>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</si>
  <si>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</si>
  <si>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</si>
  <si>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</si>
  <si>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</si>
  <si>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</si>
  <si>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</si>
  <si>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</si>
  <si>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</si>
  <si>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</si>
  <si>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</si>
  <si>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</si>
  <si>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</si>
  <si>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</si>
  <si>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</si>
  <si>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</si>
  <si>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</si>
  <si>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</si>
  <si>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</si>
  <si>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</si>
  <si>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</si>
  <si>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</si>
  <si>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</si>
  <si>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</si>
  <si>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</si>
  <si>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</si>
  <si>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</si>
  <si>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</si>
  <si>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</si>
  <si>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</si>
  <si>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</si>
  <si>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</si>
  <si>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</si>
  <si>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</si>
  <si>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</si>
  <si>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</si>
  <si>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</si>
  <si>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</si>
  <si>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</si>
  <si>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</si>
  <si>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</si>
  <si>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</si>
  <si>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</si>
  <si>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</si>
  <si>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</si>
  <si>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</si>
  <si>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</si>
  <si>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</si>
  <si>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</si>
  <si>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</si>
  <si>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</si>
  <si>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</si>
  <si>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</si>
  <si>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</si>
  <si>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</si>
  <si>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</si>
  <si>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</si>
  <si>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</si>
  <si>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</si>
  <si>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</si>
  <si>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</si>
  <si>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</si>
  <si>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</si>
  <si>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</si>
  <si>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</si>
  <si>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</si>
  <si>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</si>
  <si>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</si>
  <si>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</si>
  <si>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</si>
  <si>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</si>
  <si>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</si>
  <si>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</si>
  <si>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</si>
  <si>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</si>
  <si>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</si>
  <si>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</si>
  <si>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</si>
  <si>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</si>
  <si>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</si>
  <si>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</si>
  <si>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</si>
  <si>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</si>
  <si>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</si>
  <si>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</si>
  <si>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</si>
  <si>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</si>
  <si>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</si>
  <si>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</si>
  <si>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</si>
  <si>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</si>
  <si>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</si>
  <si>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</si>
  <si>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</si>
  <si>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</si>
  <si>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</si>
  <si>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</si>
  <si>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</si>
  <si>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</si>
  <si>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</si>
  <si>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</si>
  <si>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</si>
  <si>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</si>
  <si>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</si>
  <si>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</si>
  <si>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</si>
  <si>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</si>
  <si>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</si>
  <si>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</si>
  <si>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</si>
  <si>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</si>
  <si>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</si>
  <si>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</si>
  <si>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</si>
  <si>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</si>
  <si>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</si>
  <si>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</si>
  <si>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</si>
  <si>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</si>
  <si>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</si>
  <si>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</si>
  <si>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</si>
  <si>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</si>
  <si>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</si>
  <si>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</si>
  <si>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</si>
  <si>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</si>
  <si>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</si>
  <si>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</si>
  <si>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</si>
  <si>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</si>
  <si>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</si>
  <si>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</si>
  <si>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</si>
  <si>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</si>
  <si>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</si>
  <si>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</si>
  <si>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</si>
  <si>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</si>
  <si>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</si>
  <si>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</si>
  <si>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</si>
  <si>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</si>
  <si>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</si>
  <si>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</si>
  <si>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</si>
  <si>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</si>
  <si>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</si>
  <si>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</si>
  <si>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</si>
  <si>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</si>
  <si>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</si>
  <si>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</si>
  <si>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</si>
  <si>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</si>
  <si>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</si>
  <si>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</si>
  <si>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</si>
  <si>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</si>
  <si>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</si>
  <si>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</si>
  <si>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</si>
  <si>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</si>
  <si>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</si>
  <si>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</si>
  <si>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</si>
  <si>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</si>
  <si>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</si>
  <si>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</si>
  <si>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</si>
  <si>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</si>
  <si>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</si>
  <si>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</si>
  <si>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</si>
  <si>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</si>
  <si>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</si>
  <si>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</si>
  <si>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</si>
  <si>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</si>
  <si>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</si>
  <si>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</si>
  <si>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</si>
  <si>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</si>
  <si>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</si>
  <si>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</si>
  <si>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</si>
  <si>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</si>
  <si>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</si>
  <si>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</si>
  <si>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</si>
  <si>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</si>
  <si>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</si>
  <si>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</si>
  <si>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</si>
  <si>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</si>
  <si>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</si>
  <si>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</si>
  <si>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</si>
  <si>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</si>
  <si>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</si>
  <si>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</si>
  <si>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</si>
  <si>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</si>
  <si>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</si>
  <si>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</si>
  <si>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</si>
  <si>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</si>
  <si>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</si>
  <si>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</si>
  <si>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</si>
  <si>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</si>
  <si>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</si>
  <si>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</si>
  <si>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</si>
  <si>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</si>
  <si>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</si>
  <si>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</si>
  <si>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</si>
  <si>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</si>
  <si>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</si>
  <si>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</si>
  <si>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</si>
  <si>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</si>
  <si>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</si>
  <si>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</si>
  <si>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</si>
  <si>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</si>
  <si>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</si>
  <si>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</si>
  <si>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</si>
  <si>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</si>
  <si>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</si>
  <si>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</si>
  <si>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</si>
  <si>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</si>
  <si>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</si>
  <si>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</si>
  <si>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</si>
  <si>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</si>
  <si>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</si>
  <si>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</si>
  <si>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</si>
  <si>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</si>
  <si>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</si>
  <si>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</si>
  <si>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</si>
  <si>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</si>
  <si>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</si>
  <si>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</si>
  <si>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</si>
  <si>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</si>
  <si>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</si>
  <si>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</si>
  <si>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</si>
  <si>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</si>
  <si>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</si>
  <si>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</si>
  <si>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</si>
  <si>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</si>
  <si>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</si>
  <si>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</si>
  <si>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</si>
  <si>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</si>
  <si>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</si>
  <si>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</si>
  <si>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</si>
  <si>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</si>
  <si>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</si>
  <si>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</si>
  <si>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</si>
  <si>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</si>
  <si>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</si>
  <si>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</si>
  <si>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</si>
  <si>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</si>
  <si>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</si>
  <si>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</si>
  <si>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</si>
  <si>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</si>
  <si>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</si>
  <si>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</si>
  <si>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</si>
  <si>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</si>
  <si>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</si>
  <si>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</si>
  <si>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</si>
  <si>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</si>
  <si>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</si>
  <si>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</si>
  <si>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</si>
  <si>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</si>
  <si>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</si>
  <si>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</si>
  <si>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</si>
  <si>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</si>
  <si>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</si>
  <si>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</si>
  <si>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</si>
  <si>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</si>
  <si>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</si>
  <si>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</si>
  <si>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</si>
  <si>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</si>
  <si>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</si>
  <si>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</si>
  <si>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</si>
  <si>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</si>
  <si>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</si>
  <si>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</si>
  <si>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</si>
  <si>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</si>
  <si>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</si>
  <si>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</si>
  <si>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</si>
  <si>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</si>
  <si>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</si>
  <si>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</si>
  <si>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</si>
  <si>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</si>
  <si>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</si>
  <si>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</si>
  <si>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</si>
  <si>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</si>
  <si>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</si>
  <si>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</si>
  <si>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</si>
  <si>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</si>
  <si>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</si>
  <si>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</si>
  <si>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</si>
  <si>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</si>
  <si>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</si>
  <si>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</si>
  <si>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</si>
  <si>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</si>
  <si>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</si>
  <si>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</si>
  <si>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</si>
  <si>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</si>
  <si>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</si>
  <si>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</si>
  <si>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</si>
  <si>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</si>
  <si>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</si>
  <si>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</si>
  <si>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</si>
  <si>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</si>
  <si>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</si>
  <si>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</si>
  <si>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</si>
  <si>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</si>
  <si>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</si>
  <si>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</si>
  <si>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</si>
  <si>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</si>
  <si>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</si>
  <si>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</si>
  <si>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</si>
  <si>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</si>
  <si>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</si>
  <si>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</si>
  <si>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</si>
  <si>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</si>
  <si>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</si>
  <si>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</si>
  <si>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</si>
  <si>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</si>
  <si>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</si>
  <si>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</si>
  <si>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</si>
  <si>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</si>
  <si>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</si>
  <si>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</si>
  <si>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</si>
  <si>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</si>
  <si>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</si>
  <si>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</si>
  <si>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</si>
  <si>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</si>
  <si>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</si>
  <si>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</si>
  <si>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</si>
  <si>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</si>
  <si>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</si>
  <si>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</si>
  <si>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</si>
  <si>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</si>
  <si>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</si>
  <si>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</si>
  <si>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</si>
  <si>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</si>
  <si>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</si>
  <si>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</si>
  <si>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</si>
  <si>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</si>
  <si>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</si>
  <si>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</si>
  <si>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</si>
  <si>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</si>
  <si>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</si>
  <si>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</si>
  <si>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</si>
  <si>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</si>
  <si>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</si>
  <si>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</si>
  <si>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</si>
  <si>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</si>
  <si>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</si>
  <si>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</si>
  <si>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</si>
  <si>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</si>
  <si>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</si>
  <si>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</si>
  <si>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</si>
  <si>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</si>
  <si>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</si>
  <si>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</si>
  <si>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</si>
  <si>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</si>
  <si>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</si>
  <si>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</si>
  <si>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</si>
  <si>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</si>
  <si>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</si>
  <si>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</si>
  <si>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</si>
  <si>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</si>
  <si>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</si>
  <si>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</si>
  <si>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</si>
  <si>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</si>
  <si>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</si>
  <si>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</si>
  <si>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</si>
  <si>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</si>
  <si>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</si>
  <si>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</si>
  <si>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</si>
  <si>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</si>
  <si>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</si>
  <si>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</si>
  <si>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</si>
  <si>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</si>
  <si>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</si>
  <si>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</si>
  <si>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</si>
  <si>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</si>
  <si>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</si>
  <si>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</si>
  <si>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</si>
  <si>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</si>
  <si>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</si>
  <si>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</si>
  <si>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</si>
  <si>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</si>
  <si>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</si>
  <si>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</si>
  <si>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</si>
  <si>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</si>
  <si>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</si>
  <si>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</si>
  <si>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</si>
  <si>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</si>
  <si>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</si>
  <si>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</si>
  <si>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</si>
  <si>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</si>
  <si>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</si>
  <si>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</si>
  <si>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</si>
  <si>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</si>
  <si>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</si>
  <si>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</si>
  <si>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</si>
  <si>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</si>
  <si>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</si>
  <si>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</si>
  <si>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</si>
  <si>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</si>
  <si>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</si>
  <si>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</si>
  <si>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</si>
  <si>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</si>
  <si>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</si>
  <si>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</si>
  <si>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</si>
  <si>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</si>
  <si>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</si>
  <si>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</si>
  <si>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</si>
  <si>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</si>
  <si>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</si>
  <si>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</si>
  <si>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</si>
  <si>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</si>
  <si>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</si>
  <si>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</si>
  <si>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</si>
  <si>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</si>
  <si>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</si>
  <si>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</si>
  <si>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</si>
  <si>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</si>
  <si>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</si>
  <si>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</si>
  <si>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</si>
  <si>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</si>
  <si>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</si>
  <si>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</si>
  <si>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</si>
  <si>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</si>
  <si>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</si>
  <si>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</si>
  <si>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</si>
  <si>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</si>
  <si>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</si>
  <si>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</si>
  <si>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</si>
  <si>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</si>
  <si>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</si>
  <si>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</si>
  <si>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</si>
  <si>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</si>
  <si>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</si>
  <si>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</si>
  <si>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</si>
  <si>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</si>
  <si>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</si>
  <si>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</si>
  <si>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</si>
  <si>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</si>
  <si>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</si>
  <si>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</si>
  <si>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</si>
  <si>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</si>
  <si>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</si>
  <si>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</si>
  <si>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</si>
  <si>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</si>
  <si>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</si>
  <si>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</si>
  <si>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</si>
  <si>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</si>
  <si>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</si>
  <si>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</si>
  <si>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</si>
  <si>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</si>
  <si>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</si>
  <si>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</si>
  <si>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</si>
  <si>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</si>
  <si>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</si>
  <si>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</si>
  <si>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</si>
  <si>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</si>
  <si>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</si>
  <si>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</si>
  <si>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</si>
  <si>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</si>
  <si>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</si>
  <si>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</si>
  <si>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</si>
  <si>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</si>
  <si>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</si>
  <si>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</si>
  <si>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</si>
  <si>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</si>
  <si>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</si>
  <si>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</si>
  <si>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</si>
  <si>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</si>
  <si>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</si>
  <si>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</si>
  <si>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</si>
  <si>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</si>
  <si>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</si>
  <si>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</si>
  <si>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</si>
  <si>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</si>
  <si>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</si>
  <si>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</si>
  <si>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</si>
  <si>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</si>
  <si>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</si>
  <si>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</si>
  <si>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</si>
  <si>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</si>
  <si>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</si>
  <si>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</si>
  <si>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</si>
  <si>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</si>
  <si>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</si>
  <si>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</si>
  <si>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</si>
  <si>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</si>
  <si>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</si>
  <si>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</si>
  <si>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</si>
  <si>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</si>
  <si>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</si>
  <si>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</si>
  <si>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</si>
  <si>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</si>
  <si>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</si>
  <si>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</si>
  <si>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</si>
  <si>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</si>
  <si>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</si>
  <si>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</si>
  <si>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</si>
  <si>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</si>
  <si>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</si>
  <si>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</si>
  <si>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</si>
  <si>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</si>
  <si>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</si>
  <si>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</si>
  <si>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</si>
  <si>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</si>
  <si>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</si>
  <si>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</si>
  <si>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</si>
  <si>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</si>
  <si>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</si>
  <si>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</si>
  <si>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</si>
  <si>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</si>
  <si>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</si>
  <si>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</si>
  <si>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</si>
  <si>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</si>
  <si>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</si>
  <si>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</si>
  <si>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</si>
  <si>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</si>
  <si>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</si>
  <si>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</si>
  <si>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</si>
  <si>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</si>
  <si>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</si>
  <si>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</si>
  <si>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</si>
  <si>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</si>
  <si>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</si>
  <si>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</si>
  <si>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</si>
  <si>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</si>
  <si>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</si>
  <si>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</si>
  <si>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</si>
  <si>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</si>
  <si>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</si>
  <si>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</si>
  <si>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</si>
  <si>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</si>
  <si>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</si>
  <si>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</si>
  <si>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</si>
  <si>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</si>
  <si>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</si>
  <si>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</si>
  <si>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</si>
  <si>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</si>
  <si>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</si>
  <si>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</si>
  <si>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</si>
  <si>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</si>
  <si>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</si>
  <si>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</si>
  <si>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</si>
  <si>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</si>
  <si>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</si>
  <si>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</si>
  <si>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</si>
  <si>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</si>
  <si>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</si>
  <si>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</si>
  <si>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</si>
  <si>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</si>
  <si>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</si>
  <si>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</si>
  <si>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</si>
  <si>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</si>
  <si>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</si>
  <si>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</si>
  <si>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</si>
  <si>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</si>
  <si>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</si>
  <si>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</si>
  <si>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</si>
  <si>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</si>
  <si>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</si>
  <si>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</si>
  <si>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</si>
  <si>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</si>
  <si>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</si>
  <si>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</si>
  <si>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</si>
  <si>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</si>
  <si>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</si>
  <si>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</si>
  <si>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</si>
  <si>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</si>
  <si>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</si>
  <si>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</si>
  <si>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</si>
  <si>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</si>
  <si>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</si>
  <si>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</si>
  <si>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</si>
  <si>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</si>
  <si>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</si>
  <si>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</si>
  <si>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</si>
  <si>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</si>
  <si>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</si>
  <si>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</si>
  <si>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</si>
  <si>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</si>
  <si>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</si>
  <si>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</si>
  <si>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</si>
  <si>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</si>
  <si>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</si>
  <si>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</si>
  <si>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</si>
  <si>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</si>
  <si>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</si>
  <si>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</si>
  <si>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</si>
  <si>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</si>
  <si>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</si>
  <si>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</si>
  <si>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</si>
  <si>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</si>
  <si>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</si>
  <si>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</si>
  <si>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</si>
  <si>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</si>
  <si>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</si>
  <si>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</si>
  <si>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</si>
  <si>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</si>
  <si>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</si>
  <si>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</si>
  <si>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</si>
  <si>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</si>
  <si>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</si>
  <si>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</si>
  <si>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</si>
  <si>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</si>
  <si>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</si>
  <si>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</si>
  <si>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</si>
  <si>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</si>
  <si>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</si>
  <si>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</si>
  <si>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</si>
  <si>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</si>
  <si>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</si>
  <si>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</si>
  <si>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</si>
  <si>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</si>
  <si>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</si>
  <si>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</si>
  <si>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</si>
  <si>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</si>
  <si>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</si>
  <si>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</si>
  <si>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</si>
  <si>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</si>
  <si>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</si>
  <si>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</si>
  <si>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</si>
  <si>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</si>
  <si>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</si>
  <si>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</si>
  <si>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</si>
  <si>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</si>
  <si>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</si>
  <si>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</si>
  <si>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</si>
  <si>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</si>
  <si>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</si>
  <si>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</si>
  <si>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</si>
  <si>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</si>
  <si>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</si>
  <si>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</si>
  <si>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</si>
  <si>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</si>
  <si>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</si>
  <si>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</si>
  <si>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</si>
  <si>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</si>
  <si>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</si>
  <si>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</si>
  <si>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</si>
  <si>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</si>
  <si>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</si>
  <si>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</si>
  <si>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</si>
  <si>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</si>
  <si>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</si>
  <si>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</si>
  <si>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</si>
  <si>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</si>
  <si>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</si>
  <si>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</si>
  <si>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</si>
  <si>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</si>
  <si>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</si>
  <si>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</si>
  <si>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</si>
  <si>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</si>
  <si>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</si>
  <si>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</si>
  <si>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</si>
  <si>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</si>
  <si>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</si>
  <si>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</si>
  <si>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</si>
  <si>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</si>
  <si>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</si>
  <si>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</si>
  <si>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</si>
  <si>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</si>
  <si>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</si>
  <si>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</si>
  <si>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</si>
  <si>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</si>
  <si>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</si>
  <si>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</si>
  <si>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</si>
  <si>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</si>
  <si>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</si>
  <si>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</si>
  <si>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</si>
  <si>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</si>
  <si>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</si>
  <si>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</si>
  <si>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</si>
  <si>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</si>
  <si>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</si>
  <si>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</si>
  <si>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</si>
  <si>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</si>
  <si>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</si>
  <si>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</si>
  <si>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</si>
  <si>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</si>
  <si>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</si>
  <si>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</si>
  <si>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</si>
  <si>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</si>
  <si>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</si>
  <si>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</si>
  <si>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</si>
  <si>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</si>
  <si>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</si>
  <si>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</si>
  <si>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</si>
  <si>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</si>
  <si>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</si>
  <si>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</si>
  <si>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</si>
  <si>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</si>
  <si>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</si>
  <si>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</si>
  <si>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</si>
  <si>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</si>
  <si>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</si>
  <si>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</si>
  <si>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</si>
  <si>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</si>
  <si>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</si>
  <si>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</si>
  <si>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</si>
  <si>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</si>
  <si>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</si>
  <si>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</si>
  <si>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</si>
  <si>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</si>
  <si>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</si>
  <si>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</si>
  <si>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</si>
  <si>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</si>
  <si>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</si>
  <si>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</si>
  <si>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</si>
  <si>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</si>
  <si>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</si>
  <si>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</si>
  <si>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</si>
  <si>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</si>
  <si>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</si>
  <si>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</si>
  <si>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</si>
  <si>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</si>
  <si>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</si>
  <si>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</si>
  <si>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</si>
  <si>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</si>
  <si>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</si>
  <si>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</si>
  <si>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</si>
  <si>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</si>
  <si>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</si>
  <si>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</si>
  <si>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</si>
  <si>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</si>
  <si>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</si>
  <si>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</si>
  <si>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</si>
  <si>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</si>
  <si>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</si>
  <si>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</si>
  <si>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</si>
  <si>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</si>
  <si>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</si>
  <si>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</si>
  <si>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</si>
  <si>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</si>
  <si>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</si>
  <si>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</si>
  <si>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</si>
  <si>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</si>
  <si>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</si>
  <si>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</si>
  <si>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</si>
  <si>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</si>
  <si>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</si>
  <si>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</si>
  <si>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</si>
  <si>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</si>
  <si>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</si>
  <si>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</si>
  <si>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</si>
  <si>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</si>
  <si>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</si>
  <si>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</si>
  <si>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</si>
  <si>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</si>
  <si>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</si>
  <si>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</si>
  <si>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</si>
  <si>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</si>
  <si>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</si>
  <si>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</si>
  <si>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</si>
  <si>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</si>
  <si>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</si>
  <si>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</si>
  <si>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</si>
  <si>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</si>
  <si>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</si>
  <si>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</si>
  <si>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</si>
  <si>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</si>
  <si>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</si>
  <si>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</si>
  <si>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</si>
  <si>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</si>
  <si>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</si>
  <si>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</si>
  <si>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</si>
  <si>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</si>
  <si>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</si>
  <si>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</si>
  <si>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</si>
  <si>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</si>
  <si>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</si>
  <si>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</si>
  <si>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</si>
  <si>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</si>
  <si>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</si>
  <si>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</si>
  <si>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</si>
  <si>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</si>
  <si>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</si>
  <si>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</si>
  <si>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</si>
  <si>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</si>
  <si>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</si>
  <si>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</si>
  <si>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</si>
  <si>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</si>
  <si>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</si>
  <si>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</si>
  <si>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</si>
  <si>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</si>
  <si>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</si>
  <si>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</si>
  <si>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</si>
  <si>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</si>
  <si>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</si>
  <si>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</si>
  <si>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</si>
  <si>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</si>
  <si>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</si>
  <si>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</si>
  <si>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</si>
  <si>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</si>
  <si>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</si>
  <si>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</si>
  <si>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</si>
  <si>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</si>
  <si>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</si>
  <si>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</si>
  <si>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</si>
  <si>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</si>
  <si>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</si>
  <si>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</si>
  <si>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</si>
  <si>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</si>
  <si>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</si>
  <si>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</si>
  <si>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</si>
  <si>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</si>
  <si>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</si>
  <si>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</si>
  <si>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</si>
  <si>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</si>
  <si>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</si>
  <si>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</si>
  <si>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</si>
  <si>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</si>
  <si>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</si>
  <si>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</si>
  <si>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</si>
  <si>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</si>
  <si>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</si>
  <si>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</si>
  <si>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</si>
  <si>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</si>
  <si>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</si>
  <si>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</si>
  <si>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</si>
  <si>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</si>
  <si>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</si>
  <si>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</si>
  <si>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</si>
  <si>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</si>
  <si>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</si>
  <si>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</si>
  <si>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</si>
  <si>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</si>
  <si>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</si>
  <si>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</si>
  <si>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</si>
  <si>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</si>
  <si>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</si>
  <si>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</si>
  <si>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</si>
  <si>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</si>
  <si>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</si>
  <si>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</si>
  <si>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</si>
  <si>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</si>
  <si>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</si>
  <si>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</si>
  <si>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</si>
  <si>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</si>
  <si>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</si>
  <si>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</si>
  <si>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</si>
  <si>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</si>
  <si>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</si>
  <si>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</si>
  <si>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</si>
  <si>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</si>
  <si>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</si>
  <si>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</si>
  <si>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</si>
  <si>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</si>
  <si>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</si>
  <si>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</si>
  <si>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</si>
  <si>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</si>
  <si>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</si>
  <si>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</si>
  <si>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</si>
  <si>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</si>
  <si>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</si>
  <si>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</si>
  <si>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</si>
  <si>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</si>
  <si>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</si>
  <si>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</si>
  <si>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</si>
  <si>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</si>
  <si>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</si>
  <si>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</si>
  <si>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</si>
  <si>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</si>
  <si>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</si>
  <si>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</si>
  <si>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</si>
  <si>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</si>
  <si>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</si>
  <si>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</si>
  <si>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</si>
  <si>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</si>
  <si>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</si>
  <si>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</si>
  <si>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</si>
  <si>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</si>
  <si>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</si>
  <si>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</si>
  <si>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</si>
  <si>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</si>
  <si>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</si>
  <si>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</si>
  <si>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</si>
  <si>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</si>
  <si>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</si>
  <si>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</si>
  <si>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</si>
  <si>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</si>
  <si>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</si>
  <si>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</si>
  <si>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</si>
  <si>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</si>
  <si>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</si>
  <si>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</si>
  <si>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</si>
  <si>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</si>
  <si>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</si>
  <si>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</si>
  <si>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</si>
  <si>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</si>
  <si>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</si>
  <si>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</si>
  <si>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</si>
  <si>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</si>
  <si>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</si>
  <si>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</si>
  <si>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</si>
  <si>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</si>
  <si>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</si>
  <si>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</si>
  <si>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</si>
  <si>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</si>
  <si>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</si>
  <si>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</si>
  <si>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</si>
  <si>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</si>
  <si>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</si>
  <si>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</si>
  <si>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</si>
  <si>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</si>
  <si>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</si>
  <si>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</si>
  <si>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</si>
  <si>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</si>
  <si>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</si>
  <si>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</si>
  <si>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</si>
  <si>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</si>
  <si>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</si>
  <si>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</si>
  <si>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</si>
  <si>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</si>
  <si>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</si>
  <si>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</si>
  <si>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</si>
  <si>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</si>
  <si>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</si>
  <si>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</si>
  <si>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</si>
  <si>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</si>
  <si>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</si>
  <si>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</si>
  <si>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</si>
  <si>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</si>
  <si>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</si>
  <si>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</si>
  <si>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</si>
  <si>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</si>
  <si>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</si>
  <si>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</si>
  <si>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</si>
  <si>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</si>
  <si>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</si>
  <si>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</si>
  <si>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</si>
  <si>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</si>
  <si>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</si>
  <si>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</si>
  <si>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</si>
  <si>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</si>
  <si>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</si>
  <si>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</si>
  <si>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</si>
  <si>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</si>
  <si>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</si>
  <si>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</si>
  <si>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</si>
  <si>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</si>
  <si>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</si>
  <si>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</si>
  <si>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</si>
  <si>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</si>
  <si>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</si>
  <si>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</si>
  <si>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</si>
  <si>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</si>
  <si>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</si>
  <si>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</si>
  <si>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</si>
  <si>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</si>
  <si>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</si>
  <si>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</si>
  <si>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</si>
  <si>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</si>
  <si>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</si>
  <si>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</si>
  <si>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</si>
  <si>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</si>
  <si>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</si>
  <si>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</si>
  <si>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</si>
  <si>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</si>
  <si>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</si>
  <si>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</si>
  <si>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</si>
  <si>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</si>
  <si>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</si>
  <si>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</si>
  <si>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</si>
  <si>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</si>
  <si>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</si>
  <si>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</si>
  <si>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</si>
  <si>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</si>
  <si>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</si>
  <si>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</si>
  <si>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</si>
  <si>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</si>
  <si>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</si>
  <si>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</si>
  <si>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</si>
  <si>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</si>
  <si>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</si>
  <si>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</si>
  <si>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</si>
  <si>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</si>
  <si>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</si>
  <si>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</si>
  <si>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</si>
  <si>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</si>
  <si>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</si>
  <si>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</si>
  <si>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</si>
  <si>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</si>
  <si>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</si>
  <si>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</si>
  <si>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</si>
  <si>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</si>
  <si>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</si>
  <si>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</si>
  <si>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</si>
  <si>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</si>
  <si>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</si>
  <si>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</si>
  <si>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</si>
  <si>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</si>
  <si>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</si>
  <si>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</si>
  <si>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</si>
  <si>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</si>
  <si>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</si>
  <si>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</si>
  <si>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</si>
  <si>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</si>
  <si>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</si>
  <si>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</si>
  <si>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</si>
  <si>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</si>
  <si>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</si>
  <si>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</si>
  <si>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</si>
  <si>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</si>
  <si>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</si>
  <si>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</si>
  <si>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</si>
  <si>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</si>
  <si>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</si>
  <si>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</si>
  <si>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</si>
  <si>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</si>
  <si>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</si>
  <si>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</si>
  <si>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</si>
  <si>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</si>
  <si>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</si>
  <si>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</si>
  <si>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</si>
  <si>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</si>
  <si>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</si>
  <si>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</si>
  <si>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</si>
  <si>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</si>
  <si>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</si>
  <si>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</si>
  <si>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</si>
  <si>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</si>
  <si>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</si>
  <si>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</si>
  <si>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</si>
  <si>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</si>
  <si>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</si>
  <si>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</si>
  <si>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</si>
  <si>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</si>
  <si>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</si>
  <si>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</si>
  <si>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</si>
  <si>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</si>
  <si>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</si>
  <si>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</si>
  <si>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</si>
  <si>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</si>
  <si>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</si>
  <si>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</si>
  <si>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</si>
  <si>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</si>
  <si>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</si>
  <si>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</si>
  <si>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</si>
  <si>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</si>
  <si>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</si>
  <si>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</si>
  <si>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</si>
  <si>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</si>
  <si>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</si>
  <si>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</si>
  <si>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</si>
  <si>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</si>
  <si>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</si>
  <si>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</si>
  <si>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</si>
  <si>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</si>
  <si>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</si>
  <si>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</si>
  <si>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</si>
  <si>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</si>
  <si>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</si>
  <si>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</si>
  <si>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</si>
  <si>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</si>
  <si>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</si>
  <si>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</si>
  <si>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</si>
  <si>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</si>
  <si>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</si>
  <si>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</si>
  <si>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</si>
  <si>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</si>
  <si>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</si>
  <si>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</si>
  <si>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</si>
  <si>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</si>
  <si>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</si>
  <si>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</si>
  <si>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</si>
  <si>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</si>
  <si>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</si>
  <si>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</si>
  <si>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</si>
  <si>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</si>
  <si>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</si>
  <si>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</si>
  <si>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</si>
  <si>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</si>
  <si>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</si>
  <si>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</si>
  <si>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</si>
  <si>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</si>
  <si>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</si>
  <si>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</si>
  <si>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</si>
  <si>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</si>
  <si>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</si>
  <si>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</si>
  <si>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</si>
  <si>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</si>
  <si>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</si>
  <si>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</si>
  <si>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</si>
  <si>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</si>
  <si>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</si>
  <si>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</si>
  <si>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</si>
  <si>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</si>
  <si>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</si>
  <si>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</si>
  <si>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</si>
  <si>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</si>
  <si>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</si>
  <si>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</si>
  <si>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</si>
  <si>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</si>
  <si>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</si>
  <si>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</si>
  <si>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</si>
  <si>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</si>
  <si>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</si>
  <si>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</si>
  <si>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</si>
  <si>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</si>
  <si>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</si>
  <si>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</si>
  <si>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</si>
  <si>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</si>
  <si>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</si>
  <si>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</si>
  <si>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</si>
  <si>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</si>
  <si>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</si>
  <si>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</si>
  <si>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</si>
  <si>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</si>
  <si>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</si>
  <si>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</si>
  <si>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</si>
  <si>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</si>
  <si>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</si>
  <si>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</si>
  <si>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</si>
  <si>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</si>
  <si>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</si>
  <si>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</si>
  <si>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</si>
  <si>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</si>
  <si>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</si>
  <si>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</si>
  <si>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</si>
  <si>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</si>
  <si>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</si>
  <si>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</si>
  <si>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</si>
  <si>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</si>
  <si>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</si>
  <si>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</si>
  <si>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</si>
  <si>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</si>
  <si>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</si>
  <si>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</si>
  <si>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</si>
  <si>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</si>
  <si>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</si>
  <si>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</si>
  <si>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</si>
  <si>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</si>
  <si>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</si>
  <si>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</si>
  <si>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</si>
  <si>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</si>
  <si>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</si>
  <si>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</si>
  <si>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</si>
  <si>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</si>
  <si>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</si>
  <si>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</si>
  <si>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</si>
  <si>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</si>
  <si>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</si>
  <si>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</si>
  <si>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</si>
  <si>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</si>
  <si>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</si>
  <si>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</si>
  <si>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</si>
  <si>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</si>
  <si>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</si>
  <si>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</si>
  <si>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</si>
  <si>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</si>
  <si>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</si>
  <si>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</si>
  <si>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</si>
  <si>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</si>
  <si>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</si>
  <si>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</si>
  <si>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</si>
  <si>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</si>
  <si>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</si>
  <si>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</si>
  <si>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</si>
  <si>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</si>
  <si>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</si>
  <si>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</si>
  <si>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</si>
  <si>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</si>
  <si>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</si>
  <si>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</si>
  <si>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</si>
  <si>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</si>
  <si>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</si>
  <si>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</si>
  <si>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</si>
  <si>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</si>
  <si>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</si>
  <si>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</si>
  <si>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</si>
  <si>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</si>
  <si>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</si>
  <si>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</si>
  <si>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</si>
  <si>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</si>
  <si>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</si>
  <si>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</si>
  <si>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</si>
  <si>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</si>
  <si>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</si>
  <si>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</si>
  <si>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</si>
  <si>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</si>
  <si>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</si>
  <si>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</si>
  <si>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</si>
  <si>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</si>
  <si>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</si>
  <si>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</si>
  <si>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</si>
  <si>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</si>
  <si>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</si>
  <si>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</si>
  <si>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</si>
  <si>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</si>
  <si>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</si>
  <si>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</si>
  <si>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</si>
  <si>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</si>
  <si>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</si>
  <si>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</si>
  <si>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</si>
  <si>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</si>
  <si>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</si>
  <si>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</si>
  <si>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</si>
  <si>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</si>
  <si>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</si>
  <si>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</si>
  <si>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</si>
  <si>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</si>
  <si>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</si>
  <si>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</si>
  <si>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</si>
  <si>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</si>
  <si>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</si>
  <si>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</si>
  <si>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</si>
  <si>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</si>
  <si>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</si>
  <si>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</si>
  <si>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</si>
  <si>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</si>
  <si>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</si>
  <si>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</si>
  <si>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</si>
  <si>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</si>
  <si>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</si>
  <si>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</si>
  <si>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</si>
  <si>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</si>
  <si>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</si>
  <si>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</si>
  <si>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</si>
  <si>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</si>
  <si>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</si>
  <si>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</si>
  <si>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</si>
  <si>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</si>
  <si>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</si>
  <si>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</si>
  <si>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</si>
  <si>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</si>
  <si>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</si>
  <si>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</si>
  <si>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</si>
  <si>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</si>
  <si>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</si>
  <si>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</si>
  <si>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</si>
  <si>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</si>
  <si>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</si>
  <si>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</si>
  <si>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</si>
  <si>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</si>
  <si>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</si>
  <si>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</si>
  <si>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</si>
  <si>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</si>
  <si>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</si>
  <si>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</si>
  <si>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</si>
  <si>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</si>
  <si>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</si>
  <si>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</si>
  <si>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</si>
  <si>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</si>
  <si>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</si>
  <si>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</si>
  <si>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</si>
  <si>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</si>
  <si>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</si>
  <si>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</si>
  <si>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</si>
  <si>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</si>
  <si>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</si>
  <si>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</si>
  <si>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</si>
  <si>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</si>
  <si>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</si>
  <si>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</si>
  <si>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</si>
  <si>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</si>
  <si>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</si>
  <si>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</si>
  <si>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</si>
  <si>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</si>
  <si>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</si>
  <si>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</si>
  <si>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</si>
  <si>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</si>
  <si>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</si>
  <si>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</si>
  <si>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</si>
  <si>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</si>
  <si>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</si>
  <si>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</si>
  <si>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</si>
  <si>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</si>
  <si>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</si>
  <si>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</si>
  <si>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</si>
  <si>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</si>
  <si>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</si>
  <si>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</si>
  <si>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</si>
  <si>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</si>
  <si>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</si>
  <si>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</si>
  <si>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</si>
  <si>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</si>
  <si>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</si>
  <si>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</si>
  <si>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</si>
  <si>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</si>
  <si>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</si>
  <si>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</si>
  <si>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</si>
  <si>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</si>
  <si>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</si>
  <si>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</si>
  <si>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</si>
  <si>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</si>
  <si>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</si>
  <si>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</si>
  <si>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</si>
  <si>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</si>
  <si>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</si>
  <si>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</si>
  <si>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</si>
  <si>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</si>
  <si>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</si>
  <si>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</si>
  <si>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</si>
  <si>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</si>
  <si>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</si>
  <si>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</si>
  <si>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</si>
  <si>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</si>
  <si>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</si>
  <si>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</si>
  <si>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</si>
  <si>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</si>
  <si>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</si>
  <si>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</si>
  <si>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</si>
  <si>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</si>
  <si>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</si>
  <si>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</si>
  <si>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</si>
  <si>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</si>
  <si>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</si>
  <si>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</si>
  <si>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</si>
  <si>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</si>
  <si>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</si>
  <si>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</si>
  <si>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</si>
  <si>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</si>
  <si>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</si>
  <si>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</si>
  <si>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</si>
  <si>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</si>
  <si>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</si>
  <si>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</si>
  <si>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</si>
  <si>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</si>
  <si>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</si>
  <si>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</si>
  <si>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</si>
  <si>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</si>
  <si>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</si>
  <si>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</si>
  <si>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</si>
  <si>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</si>
  <si>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</si>
  <si>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</si>
  <si>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</si>
  <si>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</si>
  <si>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</si>
  <si>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</si>
  <si>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</si>
  <si>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</si>
  <si>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</si>
  <si>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</si>
  <si>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</si>
  <si>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</si>
  <si>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</si>
  <si>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</si>
  <si>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</si>
  <si>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</si>
  <si>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</si>
  <si>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</si>
  <si>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</si>
  <si>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</si>
  <si>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</si>
  <si>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</si>
  <si>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</si>
  <si>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</si>
  <si>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</si>
  <si>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</si>
  <si>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</si>
  <si>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</si>
  <si>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</si>
  <si>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</si>
  <si>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</si>
  <si>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</si>
  <si>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</si>
  <si>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</si>
  <si>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</si>
  <si>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</si>
  <si>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</si>
  <si>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</si>
  <si>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</si>
  <si>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</si>
  <si>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</si>
  <si>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</si>
  <si>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</si>
  <si>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</si>
  <si>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</si>
  <si>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</si>
  <si>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</si>
  <si>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</si>
  <si>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</si>
  <si>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</si>
  <si>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</si>
  <si>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</si>
  <si>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</si>
  <si>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</si>
  <si>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</si>
  <si>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</si>
  <si>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</si>
  <si>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</si>
  <si>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</si>
  <si>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</si>
  <si>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</si>
  <si>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</si>
  <si>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</si>
  <si>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</si>
  <si>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</si>
  <si>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</si>
  <si>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</si>
  <si>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</si>
  <si>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</si>
  <si>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</si>
  <si>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</si>
  <si>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</si>
  <si>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</si>
  <si>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</si>
  <si>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</si>
  <si>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</si>
  <si>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</si>
  <si>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</si>
  <si>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</si>
  <si>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</si>
  <si>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</si>
  <si>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</si>
  <si>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</si>
  <si>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</si>
  <si>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</si>
  <si>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</si>
  <si>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</si>
  <si>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</si>
  <si>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</si>
  <si>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</si>
  <si>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</si>
  <si>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</si>
  <si>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</si>
  <si>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</si>
  <si>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</si>
  <si>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</si>
  <si>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</si>
  <si>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</si>
  <si>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</si>
  <si>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</si>
  <si>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</si>
  <si>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</si>
  <si>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</si>
  <si>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</si>
  <si>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</si>
  <si>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</si>
  <si>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</si>
  <si>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</si>
  <si>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</si>
  <si>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</si>
  <si>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</si>
  <si>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</si>
  <si>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</si>
  <si>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</si>
  <si>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</si>
  <si>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</si>
  <si>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</si>
  <si>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</si>
  <si>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</si>
  <si>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</si>
  <si>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</si>
  <si>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</si>
  <si>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</si>
  <si>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</si>
  <si>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</si>
  <si>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</si>
  <si>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</si>
  <si>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</si>
  <si>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</si>
  <si>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</si>
  <si>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</si>
  <si>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</si>
  <si>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</si>
  <si>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</si>
  <si>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</si>
  <si>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</si>
  <si>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</si>
  <si>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</si>
  <si>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</si>
  <si>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</si>
  <si>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</si>
  <si>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</si>
  <si>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</si>
  <si>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</si>
  <si>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</si>
  <si>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</si>
  <si>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</si>
  <si>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</si>
  <si>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</si>
  <si>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</si>
  <si>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</si>
  <si>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</si>
  <si>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</si>
  <si>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</si>
  <si>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</si>
  <si>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</si>
  <si>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</si>
  <si>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</si>
  <si>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</si>
  <si>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</si>
  <si>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</si>
  <si>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</si>
  <si>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</si>
  <si>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</si>
  <si>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</si>
  <si>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</si>
  <si>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</si>
  <si>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</si>
  <si>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</si>
  <si>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</si>
  <si>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</si>
  <si>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</si>
  <si>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</si>
  <si>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</si>
  <si>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</si>
  <si>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</si>
  <si>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</si>
  <si>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</si>
  <si>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</si>
  <si>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</si>
  <si>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</si>
  <si>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</si>
  <si>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</si>
  <si>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</si>
  <si>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</si>
  <si>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</si>
  <si>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</si>
  <si>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</si>
  <si>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</si>
  <si>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</si>
  <si>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</si>
  <si>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</si>
  <si>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</si>
  <si>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</si>
  <si>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</si>
  <si>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</si>
  <si>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</si>
  <si>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</si>
  <si>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</si>
  <si>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</si>
  <si>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</si>
  <si>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</si>
  <si>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</si>
  <si>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</si>
  <si>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</si>
  <si>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</si>
  <si>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</si>
  <si>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</si>
  <si>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</si>
  <si>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</si>
  <si>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</si>
  <si>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</si>
  <si>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</si>
  <si>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</si>
  <si>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</si>
  <si>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</si>
  <si>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</si>
  <si>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</si>
  <si>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</si>
  <si>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</si>
  <si>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</si>
  <si>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</si>
  <si>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</si>
  <si>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</si>
  <si>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</si>
  <si>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</si>
  <si>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</si>
  <si>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</si>
  <si>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</si>
  <si>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</si>
  <si>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</si>
  <si>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</si>
  <si>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</si>
  <si>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</si>
  <si>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</si>
  <si>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</si>
  <si>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</si>
  <si>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</si>
  <si>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</si>
  <si>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</si>
  <si>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</si>
  <si>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</si>
  <si>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</si>
  <si>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</si>
  <si>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</si>
  <si>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</si>
  <si>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</si>
  <si>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</si>
  <si>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</si>
  <si>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</si>
  <si>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</si>
  <si>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</si>
  <si>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</si>
  <si>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</si>
  <si>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</si>
  <si>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</si>
  <si>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</si>
  <si>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</si>
  <si>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</si>
  <si>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</si>
  <si>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</si>
  <si>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</si>
  <si>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</si>
  <si>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</si>
  <si>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</si>
  <si>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</si>
  <si>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</si>
  <si>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</si>
  <si>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</si>
  <si>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</si>
  <si>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</si>
  <si>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</si>
  <si>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</si>
  <si>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</si>
  <si>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</si>
  <si>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</si>
  <si>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</si>
  <si>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</si>
  <si>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</si>
  <si>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</si>
  <si>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</si>
  <si>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</si>
  <si>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</si>
  <si>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</si>
  <si>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</si>
  <si>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</si>
  <si>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</si>
  <si>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</si>
  <si>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</si>
  <si>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</si>
  <si>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</si>
  <si>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</si>
  <si>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</si>
  <si>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</si>
  <si>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</si>
  <si>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</si>
  <si>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</si>
  <si>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</si>
  <si>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</si>
  <si>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</si>
  <si>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</si>
  <si>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</si>
  <si>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</si>
  <si>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</si>
  <si>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</si>
  <si>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</si>
  <si>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</si>
  <si>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</si>
  <si>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</si>
  <si>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</si>
  <si>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</si>
  <si>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</si>
  <si>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</si>
  <si>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</si>
  <si>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</si>
  <si>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</si>
  <si>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</si>
  <si>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</si>
  <si>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</si>
  <si>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</si>
  <si>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</si>
  <si>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</si>
  <si>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</si>
  <si>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</si>
  <si>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</si>
  <si>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</si>
  <si>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</si>
  <si>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</si>
  <si>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</si>
  <si>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</si>
  <si>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</si>
  <si>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</si>
  <si>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</si>
  <si>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</si>
  <si>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</si>
  <si>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</si>
  <si>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</si>
  <si>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</si>
  <si>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</si>
  <si>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</si>
  <si>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</si>
  <si>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</si>
  <si>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</si>
  <si>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</si>
  <si>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</si>
  <si>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</si>
  <si>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</si>
  <si>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</si>
  <si>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</si>
  <si>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</si>
  <si>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</si>
  <si>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</si>
  <si>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</si>
  <si>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</si>
  <si>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</si>
  <si>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</si>
  <si>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</si>
  <si>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</si>
  <si>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</si>
  <si>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</si>
  <si>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</si>
  <si>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</si>
  <si>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</si>
  <si>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</si>
  <si>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</si>
  <si>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</si>
  <si>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</si>
  <si>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</si>
  <si>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</si>
  <si>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</si>
  <si>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</si>
  <si>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</si>
  <si>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</si>
  <si>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</si>
  <si>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</si>
  <si>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</si>
  <si>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</si>
  <si>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</si>
  <si>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</si>
  <si>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</si>
  <si>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</si>
  <si>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</si>
  <si>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</si>
  <si>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</si>
  <si>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</si>
  <si>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</si>
  <si>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</si>
  <si>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</si>
  <si>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</si>
  <si>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</si>
  <si>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</si>
  <si>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</si>
  <si>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</si>
  <si>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</si>
  <si>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</si>
  <si>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</si>
  <si>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</si>
  <si>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</si>
  <si>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</si>
  <si>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</si>
  <si>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</si>
  <si>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</si>
  <si>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</si>
  <si>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</si>
  <si>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</si>
  <si>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</si>
  <si>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</si>
  <si>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</si>
  <si>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</si>
  <si>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</si>
  <si>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</si>
  <si>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</si>
  <si>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</si>
  <si>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</si>
  <si>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</si>
  <si>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</si>
  <si>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</si>
  <si>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</si>
  <si>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</si>
  <si>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</si>
  <si>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</si>
  <si>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</si>
  <si>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</si>
  <si>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</si>
  <si>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</si>
  <si>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</si>
  <si>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</si>
  <si>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</si>
  <si>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</si>
  <si>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</si>
  <si>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</si>
  <si>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</si>
  <si>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</si>
  <si>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</si>
  <si>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</si>
  <si>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</si>
  <si>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</si>
  <si>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</si>
  <si>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</si>
  <si>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</si>
  <si>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</si>
  <si>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</si>
  <si>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</si>
  <si>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</si>
  <si>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</si>
  <si>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</si>
  <si>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</si>
  <si>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</si>
  <si>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</si>
  <si>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</si>
  <si>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</si>
  <si>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</si>
  <si>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</si>
  <si>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</si>
  <si>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</si>
  <si>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</si>
  <si>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</si>
  <si>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</si>
  <si>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</si>
  <si>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</si>
  <si>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</si>
  <si>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</si>
  <si>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</si>
  <si>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</si>
  <si>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</si>
  <si>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</si>
  <si>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</si>
  <si>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</si>
  <si>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</si>
  <si>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</si>
  <si>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</si>
  <si>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</si>
  <si>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</si>
  <si>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</si>
  <si>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</si>
  <si>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</si>
  <si>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</si>
  <si>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</si>
  <si>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</si>
  <si>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</si>
  <si>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</si>
  <si>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</si>
  <si>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</si>
  <si>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</si>
  <si>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</si>
  <si>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</si>
  <si>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</si>
  <si>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</si>
  <si>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</si>
  <si>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</si>
  <si>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</si>
  <si>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</si>
  <si>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</si>
  <si>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</si>
  <si>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</si>
  <si>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</si>
  <si>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</si>
  <si>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</si>
  <si>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</si>
  <si>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</si>
  <si>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</si>
  <si>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</si>
  <si>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</si>
  <si>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</si>
  <si>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</si>
  <si>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</si>
  <si>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</si>
  <si>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</si>
  <si>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</si>
  <si>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</si>
  <si>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</si>
  <si>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</si>
  <si>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</si>
  <si>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</si>
  <si>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</si>
  <si>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</si>
  <si>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</si>
  <si>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</si>
  <si>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</si>
  <si>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</si>
  <si>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</si>
  <si>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</si>
  <si>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</si>
  <si>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</si>
  <si>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</si>
  <si>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</si>
  <si>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</si>
  <si>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</si>
  <si>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</si>
  <si>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</si>
  <si>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</si>
  <si>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</si>
  <si>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</si>
  <si>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</si>
  <si>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</si>
  <si>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</si>
  <si>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</si>
  <si>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</si>
  <si>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</si>
  <si>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</si>
  <si>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</si>
  <si>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</si>
  <si>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</si>
  <si>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</si>
  <si>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</si>
  <si>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</si>
  <si>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</si>
  <si>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</si>
  <si>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</si>
  <si>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</si>
  <si>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</si>
  <si>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</si>
  <si>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</si>
  <si>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</si>
  <si>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</si>
  <si>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</si>
  <si>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</si>
  <si>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</si>
  <si>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</si>
  <si>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</si>
  <si>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</si>
  <si>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</si>
  <si>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</si>
  <si>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</si>
  <si>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</si>
  <si>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</si>
  <si>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</si>
  <si>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</si>
  <si>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</si>
  <si>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</si>
  <si>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</si>
  <si>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</si>
  <si>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</si>
  <si>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</si>
  <si>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</si>
  <si>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</si>
  <si>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</si>
  <si>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</si>
  <si>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</si>
  <si>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</si>
  <si>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</si>
  <si>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</si>
  <si>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</si>
  <si>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</si>
  <si>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</si>
  <si>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</si>
  <si>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</si>
  <si>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</si>
  <si>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</si>
  <si>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</si>
  <si>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</si>
  <si>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</si>
  <si>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</si>
  <si>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</si>
  <si>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</si>
  <si>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</si>
  <si>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</si>
  <si>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</si>
  <si>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</si>
  <si>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</si>
  <si>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</si>
  <si>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</si>
  <si>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</si>
  <si>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</si>
  <si>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</si>
  <si>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</si>
  <si>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</si>
  <si>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</si>
  <si>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</si>
  <si>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</si>
  <si>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</si>
  <si>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</si>
  <si>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</si>
  <si>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</si>
  <si>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</si>
  <si>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</si>
  <si>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</si>
  <si>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</si>
  <si>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</si>
  <si>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</si>
  <si>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</si>
  <si>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</si>
  <si>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</si>
  <si>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</si>
  <si>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</si>
  <si>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</si>
  <si>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</si>
  <si>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</si>
  <si>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</si>
  <si>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</si>
  <si>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</si>
  <si>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</si>
  <si>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</si>
  <si>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</si>
  <si>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</si>
  <si>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</si>
  <si>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</si>
  <si>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</si>
  <si>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</si>
  <si>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</si>
  <si>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</si>
  <si>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</si>
  <si>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</si>
  <si>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</si>
  <si>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</si>
  <si>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</si>
  <si>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</si>
  <si>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</si>
  <si>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</si>
  <si>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</si>
  <si>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</si>
  <si>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</si>
  <si>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</si>
  <si>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</si>
  <si>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</si>
  <si>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</si>
  <si>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</si>
  <si>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</si>
  <si>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</si>
  <si>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</si>
  <si>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</si>
  <si>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</si>
  <si>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</si>
  <si>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</si>
  <si>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</si>
  <si>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</si>
  <si>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</si>
  <si>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</si>
  <si>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</si>
  <si>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</si>
  <si>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</si>
  <si>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</si>
  <si>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</si>
  <si>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</si>
  <si>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</si>
  <si>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</si>
  <si>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</si>
  <si>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</si>
  <si>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</si>
  <si>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</si>
  <si>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</si>
  <si>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</si>
  <si>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</si>
  <si>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</si>
  <si>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</si>
  <si>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</si>
  <si>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</si>
  <si>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</si>
  <si>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</si>
  <si>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</si>
  <si>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</si>
  <si>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</si>
  <si>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</si>
  <si>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</si>
  <si>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</si>
  <si>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</si>
  <si>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</si>
  <si>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</si>
  <si>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</si>
  <si>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</si>
  <si>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</si>
  <si>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</si>
  <si>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</si>
  <si>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</si>
  <si>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</si>
  <si>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</si>
  <si>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</si>
  <si>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</si>
  <si>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</si>
  <si>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</si>
  <si>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</si>
  <si>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</si>
  <si>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</si>
  <si>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</si>
  <si>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</si>
  <si>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</si>
  <si>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</si>
  <si>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</si>
  <si>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</si>
  <si>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</si>
  <si>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</si>
  <si>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</si>
  <si>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</si>
  <si>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</si>
  <si>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</si>
  <si>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</si>
  <si>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</si>
  <si>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</si>
  <si>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</si>
  <si>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</si>
  <si>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</si>
  <si>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</si>
  <si>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</si>
  <si>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</si>
  <si>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</si>
  <si>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</si>
  <si>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</si>
  <si>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</si>
  <si>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</si>
  <si>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</si>
  <si>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</si>
  <si>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</si>
  <si>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</si>
  <si>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</si>
  <si>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</si>
  <si>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</si>
  <si>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</si>
  <si>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</si>
  <si>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</si>
  <si>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</si>
  <si>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</si>
  <si>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</si>
  <si>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</si>
  <si>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</si>
  <si>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</si>
  <si>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</si>
  <si>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</si>
  <si>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</si>
  <si>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</si>
  <si>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</si>
  <si>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</si>
  <si>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</si>
  <si>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</si>
  <si>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</si>
  <si>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</si>
  <si>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</si>
  <si>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</si>
  <si>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</si>
  <si>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</si>
  <si>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</si>
  <si>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</si>
  <si>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</si>
  <si>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</si>
  <si>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</si>
  <si>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</si>
  <si>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</si>
  <si>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</si>
  <si>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</si>
  <si>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</si>
  <si>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</si>
  <si>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</si>
  <si>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</si>
  <si>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</si>
  <si>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</si>
  <si>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</si>
  <si>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</si>
  <si>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</si>
  <si>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</si>
  <si>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</si>
  <si>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</si>
  <si>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</si>
  <si>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</si>
  <si>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</si>
  <si>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</si>
  <si>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</si>
  <si>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</si>
  <si>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</si>
  <si>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</si>
  <si>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</si>
  <si>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</si>
  <si>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</si>
  <si>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</si>
  <si>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</si>
  <si>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</si>
  <si>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</si>
  <si>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</si>
  <si>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</si>
  <si>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</si>
  <si>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</si>
  <si>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</si>
  <si>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</si>
  <si>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</si>
  <si>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</si>
  <si>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</si>
  <si>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</si>
  <si>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</si>
  <si>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</si>
  <si>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</si>
  <si>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</si>
  <si>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</si>
  <si>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</si>
  <si>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</si>
  <si>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</si>
  <si>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</si>
  <si>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</si>
  <si>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</si>
  <si>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</si>
  <si>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</si>
  <si>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</si>
  <si>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</si>
  <si>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</si>
  <si>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</si>
  <si>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</si>
  <si>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</si>
  <si>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</si>
  <si>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</si>
  <si>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</si>
  <si>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</si>
  <si>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</si>
  <si>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</si>
  <si>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</si>
  <si>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</si>
  <si>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</si>
  <si>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</si>
  <si>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</si>
  <si>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</si>
  <si>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</si>
  <si>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</si>
  <si>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</si>
  <si>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</si>
  <si>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</si>
  <si>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</si>
  <si>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</si>
  <si>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</si>
  <si>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</si>
  <si>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</si>
  <si>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</si>
  <si>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</si>
  <si>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</si>
  <si>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</si>
  <si>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</si>
  <si>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</si>
  <si>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</si>
  <si>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</si>
  <si>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</si>
  <si>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</si>
  <si>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</si>
  <si>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</si>
  <si>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</si>
  <si>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</si>
  <si>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</si>
  <si>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</si>
  <si>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</si>
  <si>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</si>
  <si>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</si>
  <si>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</si>
  <si>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</si>
  <si>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</si>
  <si>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</si>
  <si>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</si>
  <si>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</si>
  <si>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</si>
  <si>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</si>
  <si>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</si>
  <si>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</si>
  <si>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</si>
  <si>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</si>
  <si>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</si>
  <si>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</si>
  <si>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</si>
  <si>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</si>
  <si>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</si>
  <si>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</si>
  <si>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</si>
  <si>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</si>
  <si>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</si>
  <si>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</si>
  <si>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</si>
  <si>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</si>
  <si>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</si>
  <si>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</si>
  <si>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</si>
  <si>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</si>
  <si>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</si>
  <si>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</si>
  <si>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</si>
  <si>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</si>
  <si>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</si>
  <si>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</si>
  <si>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</si>
  <si>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</si>
  <si>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</si>
  <si>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</si>
  <si>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</si>
  <si>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</si>
  <si>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</si>
  <si>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</si>
  <si>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</si>
  <si>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</si>
  <si>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</si>
  <si>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</si>
  <si>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</si>
  <si>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</si>
  <si>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</si>
  <si>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</si>
  <si>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</si>
  <si>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</si>
  <si>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</si>
  <si>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</si>
  <si>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</si>
  <si>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</si>
  <si>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</si>
  <si>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</si>
  <si>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</si>
  <si>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</si>
  <si>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</si>
  <si>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</si>
  <si>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</si>
  <si>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</si>
  <si>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</si>
  <si>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</si>
  <si>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</si>
  <si>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</si>
  <si>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</si>
  <si>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</si>
  <si>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</si>
  <si>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</si>
  <si>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</si>
  <si>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</si>
  <si>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</si>
  <si>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</si>
  <si>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</si>
  <si>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</si>
  <si>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</si>
  <si>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</si>
  <si>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</si>
  <si>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</si>
  <si>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</si>
  <si>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</si>
  <si>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</si>
  <si>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</si>
  <si>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</si>
  <si>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</si>
  <si>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</si>
  <si>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</si>
  <si>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</si>
  <si>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</si>
  <si>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</si>
  <si>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</si>
  <si>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</si>
  <si>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</si>
  <si>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</si>
  <si>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</si>
  <si>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</si>
  <si>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</si>
  <si>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</si>
  <si>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</si>
  <si>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</si>
  <si>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</si>
  <si>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</si>
  <si>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</si>
  <si>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</si>
  <si>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</si>
  <si>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</si>
  <si>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</si>
  <si>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</si>
  <si>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</si>
  <si>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</si>
  <si>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</si>
  <si>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</si>
  <si>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</si>
  <si>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</si>
  <si>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</si>
  <si>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</si>
  <si>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</si>
  <si>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</si>
  <si>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</si>
  <si>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</si>
  <si>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</si>
  <si>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</si>
  <si>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</si>
  <si>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</si>
  <si>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</si>
  <si>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</si>
  <si>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</si>
  <si>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</si>
  <si>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</si>
  <si>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</si>
  <si>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</si>
  <si>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</si>
  <si>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</si>
  <si>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</si>
  <si>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</si>
  <si>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</si>
  <si>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</si>
  <si>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</si>
  <si>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</si>
  <si>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</si>
  <si>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</si>
  <si>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</si>
  <si>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</si>
  <si>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</si>
  <si>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</si>
  <si>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</si>
  <si>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</si>
  <si>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</si>
  <si>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</si>
  <si>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</si>
  <si>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</si>
  <si>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</si>
  <si>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</si>
  <si>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</si>
  <si>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</si>
  <si>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</si>
  <si>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</si>
  <si>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</si>
  <si>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</si>
  <si>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</si>
  <si>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</si>
  <si>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</si>
  <si>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</si>
  <si>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</si>
  <si>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</si>
  <si>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</si>
  <si>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</si>
  <si>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</si>
  <si>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</si>
  <si>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</si>
  <si>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</si>
  <si>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</si>
  <si>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</si>
  <si>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</si>
  <si>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</si>
  <si>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</si>
  <si>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</si>
  <si>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</si>
  <si>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</si>
  <si>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</si>
  <si>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</si>
  <si>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</si>
  <si>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</si>
  <si>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</si>
  <si>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</si>
  <si>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</si>
  <si>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</si>
  <si>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</si>
  <si>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</si>
  <si>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</si>
  <si>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</si>
  <si>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</si>
  <si>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</si>
  <si>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</si>
  <si>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</si>
  <si>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</si>
  <si>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</si>
  <si>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</si>
  <si>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</si>
  <si>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</si>
  <si>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</si>
  <si>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</si>
  <si>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</si>
  <si>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</si>
  <si>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</si>
  <si>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</si>
  <si>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</si>
  <si>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</si>
  <si>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</si>
  <si>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</si>
  <si>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</si>
  <si>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</si>
  <si>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</si>
  <si>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</si>
  <si>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</si>
  <si>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</si>
  <si>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</si>
  <si>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</si>
  <si>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</si>
  <si>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</si>
  <si>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</si>
  <si>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</si>
  <si>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</si>
  <si>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</si>
  <si>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</si>
  <si>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</si>
  <si>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</si>
  <si>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</si>
  <si>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</si>
  <si>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</si>
  <si>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</si>
  <si>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</si>
  <si>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</si>
  <si>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</si>
  <si>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</si>
  <si>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</si>
  <si>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</si>
  <si>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</si>
  <si>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</si>
  <si>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</si>
  <si>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</si>
  <si>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</si>
  <si>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</si>
  <si>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</si>
  <si>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</si>
  <si>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</si>
  <si>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</si>
  <si>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</si>
  <si>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</si>
  <si>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</si>
  <si>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</si>
  <si>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</si>
  <si>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</si>
  <si>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</si>
  <si>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</si>
  <si>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</si>
  <si>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</si>
  <si>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</si>
  <si>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</si>
  <si>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</si>
  <si>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</si>
  <si>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</si>
  <si>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</si>
  <si>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</si>
  <si>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</si>
  <si>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</si>
  <si>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</si>
  <si>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</si>
  <si>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</si>
  <si>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</si>
  <si>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</si>
  <si>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</si>
  <si>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</si>
  <si>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</si>
  <si>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</si>
  <si>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</si>
  <si>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</si>
  <si>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</si>
  <si>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</si>
  <si>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</si>
  <si>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</si>
  <si>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</si>
  <si>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</si>
  <si>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</si>
  <si>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</si>
  <si>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</si>
  <si>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</si>
  <si>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</si>
  <si>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</si>
  <si>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</si>
  <si>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</si>
  <si>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</si>
  <si>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</si>
  <si>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</si>
  <si>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</si>
  <si>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</si>
  <si>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</si>
  <si>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</si>
  <si>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</si>
  <si>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</si>
  <si>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</si>
  <si>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</si>
  <si>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</si>
  <si>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</si>
  <si>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</si>
  <si>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</si>
  <si>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</si>
  <si>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</si>
  <si>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</si>
  <si>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</si>
  <si>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</si>
  <si>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</si>
  <si>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</si>
  <si>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</si>
  <si>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</si>
  <si>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</si>
  <si>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</si>
  <si>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</si>
  <si>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</si>
  <si>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</si>
  <si>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</si>
  <si>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</si>
  <si>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</si>
  <si>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</si>
  <si>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</si>
  <si>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</si>
  <si>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</si>
  <si>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</si>
  <si>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</si>
  <si>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</si>
  <si>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</si>
  <si>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</si>
  <si>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</si>
  <si>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</si>
  <si>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</si>
  <si>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</si>
  <si>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</si>
  <si>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</si>
  <si>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</si>
  <si>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</si>
  <si>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</si>
  <si>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</si>
  <si>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</si>
  <si>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</si>
  <si>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</si>
  <si>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</si>
  <si>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</si>
  <si>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</si>
  <si>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</si>
  <si>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</si>
  <si>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</si>
  <si>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</si>
  <si>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</si>
  <si>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</si>
  <si>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</si>
  <si>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</si>
  <si>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</si>
  <si>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</si>
  <si>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</si>
  <si>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</si>
  <si>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</si>
  <si>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</si>
  <si>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</si>
  <si>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</si>
  <si>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</si>
  <si>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</si>
  <si>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</si>
  <si>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</si>
  <si>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</si>
  <si>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</si>
  <si>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</si>
  <si>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</si>
  <si>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</si>
  <si>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</si>
  <si>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</si>
  <si>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</si>
  <si>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</si>
  <si>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</si>
  <si>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</si>
  <si>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</si>
  <si>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</si>
  <si>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</si>
  <si>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</si>
  <si>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</si>
  <si>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</si>
  <si>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</si>
  <si>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</si>
  <si>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</si>
  <si>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</si>
  <si>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</si>
  <si>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</si>
  <si>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</si>
  <si>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</si>
  <si>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</si>
  <si>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</si>
  <si>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</si>
  <si>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</si>
  <si>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</si>
  <si>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</si>
  <si>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</si>
  <si>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</si>
  <si>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</si>
  <si>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</si>
  <si>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</si>
  <si>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</si>
  <si>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</si>
  <si>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</si>
  <si>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</si>
  <si>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</si>
  <si>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</si>
  <si>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</si>
  <si>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</si>
  <si>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</si>
  <si>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</si>
  <si>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</si>
  <si>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</si>
  <si>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</si>
  <si>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</si>
  <si>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</si>
  <si>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</si>
  <si>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</si>
  <si>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</si>
  <si>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</si>
  <si>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</si>
  <si>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</si>
  <si>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</si>
  <si>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</si>
  <si>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</si>
  <si>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</si>
  <si>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</si>
  <si>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</si>
  <si>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</si>
  <si>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</si>
  <si>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</si>
  <si>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</si>
  <si>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</si>
  <si>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</si>
  <si>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</si>
  <si>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</si>
  <si>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</si>
  <si>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</si>
  <si>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</si>
  <si>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</si>
  <si>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</si>
  <si>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</si>
  <si>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</si>
  <si>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</si>
  <si>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</si>
  <si>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</si>
  <si>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</si>
  <si>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</si>
  <si>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</si>
  <si>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</si>
  <si>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</si>
  <si>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</si>
  <si>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</si>
  <si>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</si>
  <si>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</si>
  <si>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</si>
  <si>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</si>
  <si>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</si>
  <si>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</si>
  <si>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</si>
  <si>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</si>
  <si>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</si>
  <si>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</si>
  <si>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</si>
  <si>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</si>
  <si>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</si>
  <si>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</si>
  <si>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</si>
  <si>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</si>
  <si>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</si>
  <si>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</si>
  <si>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</si>
  <si>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</si>
  <si>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</si>
  <si>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</si>
  <si>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</si>
  <si>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</si>
  <si>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</si>
  <si>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</si>
  <si>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</si>
  <si>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</si>
  <si>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</si>
  <si>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</si>
  <si>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</si>
  <si>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</si>
  <si>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</si>
  <si>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</si>
  <si>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</si>
  <si>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</si>
  <si>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</si>
  <si>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</si>
  <si>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</si>
  <si>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</si>
  <si>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</si>
  <si>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</si>
  <si>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</si>
  <si>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</si>
  <si>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</si>
  <si>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</si>
  <si>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</si>
  <si>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</si>
  <si>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</si>
  <si>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</si>
  <si>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</si>
  <si>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</si>
  <si>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</si>
  <si>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</si>
  <si>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</si>
  <si>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</si>
  <si>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</si>
  <si>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</si>
  <si>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</si>
  <si>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</si>
  <si>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</si>
  <si>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</si>
  <si>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</si>
  <si>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</si>
  <si>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</si>
  <si>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</si>
  <si>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</si>
  <si>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</si>
  <si>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</si>
  <si>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</si>
  <si>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</si>
  <si>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</si>
  <si>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</si>
  <si>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</si>
  <si>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</si>
  <si>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</si>
  <si>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</si>
  <si>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</si>
  <si>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</si>
  <si>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</si>
  <si>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</si>
  <si>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</si>
  <si>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</si>
  <si>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</si>
  <si>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</si>
  <si>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</si>
  <si>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</si>
  <si>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</si>
  <si>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</si>
  <si>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</si>
  <si>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</si>
  <si>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</si>
  <si>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</si>
  <si>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</si>
  <si>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</si>
  <si>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</si>
  <si>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</si>
  <si>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</si>
  <si>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</si>
  <si>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</si>
  <si>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</si>
  <si>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</si>
  <si>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</si>
  <si>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</si>
  <si>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</si>
  <si>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</si>
  <si>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</si>
  <si>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</si>
  <si>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</si>
  <si>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</si>
  <si>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</si>
  <si>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</si>
  <si>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</si>
  <si>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</si>
  <si>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</si>
  <si>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</si>
  <si>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</si>
  <si>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</si>
  <si>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</si>
  <si>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</si>
  <si>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</si>
  <si>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</si>
  <si>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</si>
  <si>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</si>
  <si>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</si>
  <si>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</si>
  <si>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</si>
  <si>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</si>
  <si>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</si>
  <si>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</si>
  <si>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</si>
  <si>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</si>
  <si>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</si>
  <si>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</si>
  <si>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</si>
  <si>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</si>
  <si>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</si>
  <si>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</si>
  <si>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</si>
  <si>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</si>
  <si>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</si>
  <si>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</si>
  <si>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</si>
  <si>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</si>
  <si>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</si>
  <si>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</si>
  <si>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</si>
  <si>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</si>
  <si>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</si>
  <si>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</si>
  <si>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</si>
  <si>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</si>
  <si>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</si>
  <si>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</si>
  <si>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</si>
  <si>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</si>
  <si>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</si>
  <si>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</si>
  <si>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</si>
  <si>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</si>
  <si>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</si>
  <si>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</si>
  <si>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</si>
  <si>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</si>
  <si>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</si>
  <si>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</si>
  <si>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</si>
  <si>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</si>
  <si>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</si>
  <si>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</si>
  <si>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</si>
  <si>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</si>
  <si>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</si>
  <si>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</si>
  <si>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</si>
  <si>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</si>
  <si>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</si>
  <si>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</si>
  <si>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</si>
  <si>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</si>
  <si>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</si>
  <si>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</si>
  <si>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</si>
  <si>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</si>
  <si>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</si>
  <si>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</si>
  <si>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</si>
  <si>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</si>
  <si>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</si>
  <si>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</si>
  <si>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</si>
  <si>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</si>
  <si>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</si>
  <si>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</si>
  <si>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</si>
  <si>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</si>
  <si>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</si>
  <si>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</si>
  <si>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</si>
  <si>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</si>
  <si>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</si>
  <si>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</si>
  <si>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</si>
  <si>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</si>
  <si>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</si>
  <si>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</si>
  <si>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</si>
  <si>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</si>
  <si>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</si>
  <si>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</si>
  <si>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</si>
  <si>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</si>
  <si>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</si>
  <si>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</si>
  <si>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</si>
  <si>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</si>
  <si>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</si>
  <si>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</si>
  <si>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</si>
  <si>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</si>
  <si>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</si>
  <si>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</si>
  <si>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</si>
  <si>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</si>
  <si>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</si>
  <si>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</si>
  <si>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</si>
  <si>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</si>
  <si>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</si>
  <si>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</si>
  <si>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</si>
  <si>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</si>
  <si>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</si>
  <si>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</si>
  <si>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</si>
  <si>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</si>
  <si>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</si>
  <si>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</si>
  <si>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</si>
  <si>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</si>
  <si>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</si>
  <si>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</si>
  <si>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</si>
  <si>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</si>
  <si>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</si>
  <si>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</si>
  <si>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</si>
  <si>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</si>
  <si>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</si>
  <si>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</si>
  <si>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</si>
  <si>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</si>
  <si>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</si>
  <si>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</si>
  <si>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</si>
  <si>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</si>
  <si>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</si>
  <si>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</si>
  <si>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</si>
  <si>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</si>
  <si>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</si>
  <si>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</si>
  <si>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</si>
  <si>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</si>
  <si>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</si>
  <si>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</si>
  <si>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</si>
  <si>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</si>
  <si>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</si>
  <si>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</si>
  <si>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</si>
  <si>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</si>
  <si>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</si>
  <si>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</si>
  <si>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</si>
  <si>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</si>
  <si>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</si>
  <si>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</si>
  <si>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</si>
  <si>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</si>
  <si>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</si>
  <si>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</si>
  <si>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</si>
  <si>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</si>
  <si>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</si>
  <si>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</si>
  <si>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</si>
  <si>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</si>
  <si>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</si>
  <si>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</si>
  <si>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</si>
  <si>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</si>
  <si>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</si>
  <si>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</si>
  <si>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</si>
  <si>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</si>
  <si>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</si>
  <si>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</si>
  <si>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</si>
  <si>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</si>
  <si>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</si>
  <si>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</si>
  <si>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</si>
  <si>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</si>
  <si>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</si>
  <si>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</si>
  <si>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</si>
  <si>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</si>
  <si>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</si>
  <si>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</si>
  <si>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</si>
  <si>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</si>
  <si>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</si>
  <si>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</si>
  <si>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</si>
  <si>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</si>
  <si>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</si>
  <si>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</si>
  <si>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</si>
  <si>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</si>
  <si>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</si>
  <si>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</si>
  <si>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</si>
  <si>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</si>
  <si>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</si>
  <si>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</si>
  <si>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</si>
  <si>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</si>
  <si>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</si>
  <si>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</si>
  <si>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</si>
  <si>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</si>
  <si>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</si>
  <si>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</si>
  <si>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</si>
  <si>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</si>
  <si>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</si>
  <si>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</si>
  <si>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</si>
  <si>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</si>
  <si>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</si>
  <si>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</si>
  <si>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</si>
  <si>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</si>
  <si>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</si>
  <si>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</si>
  <si>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</si>
  <si>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</si>
  <si>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</si>
  <si>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</si>
  <si>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</si>
  <si>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</si>
  <si>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</si>
  <si>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</si>
  <si>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</si>
  <si>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</si>
  <si>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</si>
  <si>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</si>
  <si>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</si>
  <si>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</si>
  <si>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</si>
  <si>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</si>
  <si>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</si>
  <si>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</si>
  <si>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</si>
  <si>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</si>
  <si>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</si>
  <si>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</si>
  <si>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</si>
  <si>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</si>
  <si>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</si>
  <si>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</si>
  <si>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</si>
  <si>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</si>
  <si>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</si>
  <si>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</si>
  <si>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</si>
  <si>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</si>
  <si>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</si>
  <si>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</si>
  <si>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</si>
  <si>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</si>
  <si>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</si>
  <si>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</si>
  <si>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</si>
  <si>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</si>
  <si>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</si>
  <si>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</si>
  <si>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</si>
  <si>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</si>
  <si>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</si>
  <si>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</si>
  <si>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</si>
  <si>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</si>
  <si>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</si>
  <si>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</si>
  <si>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</si>
  <si>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</si>
  <si>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</si>
  <si>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</si>
  <si>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</si>
  <si>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</si>
  <si>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</si>
  <si>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</si>
  <si>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</si>
  <si>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</si>
  <si>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</si>
  <si>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</si>
  <si>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</si>
  <si>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</si>
  <si>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</si>
  <si>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</si>
  <si>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</si>
  <si>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</si>
  <si>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</si>
  <si>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</si>
  <si>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</si>
  <si>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</si>
  <si>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</si>
  <si>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</si>
  <si>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</si>
  <si>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</si>
  <si>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</si>
  <si>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</si>
  <si>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</si>
  <si>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</si>
  <si>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</si>
  <si>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</si>
  <si>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</si>
  <si>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</si>
  <si>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</si>
  <si>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</si>
  <si>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</si>
  <si>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</si>
  <si>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</si>
  <si>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</si>
  <si>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</si>
  <si>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</si>
  <si>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</si>
  <si>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</si>
  <si>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</si>
  <si>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</si>
  <si>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</si>
  <si>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</si>
  <si>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</si>
  <si>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</si>
  <si>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</si>
  <si>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</si>
  <si>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</si>
  <si>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</si>
  <si>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</si>
  <si>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</si>
  <si>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</si>
  <si>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</si>
  <si>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</si>
  <si>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</si>
  <si>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</si>
  <si>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</si>
  <si>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</si>
  <si>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</si>
  <si>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</si>
  <si>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</si>
  <si>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</si>
  <si>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</si>
  <si>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</si>
  <si>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</si>
  <si>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</si>
  <si>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</si>
  <si>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</si>
  <si>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</si>
  <si>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</si>
  <si>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</si>
  <si>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</si>
  <si>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</si>
  <si>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</si>
  <si>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</si>
  <si>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</si>
  <si>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</si>
  <si>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</si>
  <si>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</si>
  <si>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</si>
  <si>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</si>
  <si>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</si>
  <si>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</si>
  <si>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</si>
  <si>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</si>
  <si>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</si>
  <si>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</si>
  <si>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</si>
  <si>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</si>
  <si>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</si>
  <si>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</si>
  <si>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</si>
  <si>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</si>
  <si>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</si>
  <si>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</si>
  <si>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</si>
  <si>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</si>
  <si>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</si>
  <si>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</si>
  <si>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</si>
  <si>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</si>
  <si>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</si>
  <si>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</si>
  <si>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</si>
  <si>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</si>
  <si>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</si>
  <si>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</si>
  <si>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</si>
  <si>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</si>
  <si>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</si>
  <si>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</si>
  <si>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</si>
  <si>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</si>
  <si>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</si>
  <si>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</si>
  <si>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</si>
  <si>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</si>
  <si>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</si>
  <si>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</si>
  <si>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</si>
  <si>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</si>
  <si>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</si>
  <si>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</si>
  <si>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</si>
  <si>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</si>
  <si>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</si>
  <si>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</si>
  <si>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</si>
  <si>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</si>
  <si>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</si>
  <si>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</si>
  <si>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</si>
  <si>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</si>
  <si>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</si>
  <si>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</si>
  <si>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</si>
  <si>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</si>
  <si>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</si>
  <si>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</si>
  <si>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</si>
  <si>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</si>
  <si>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</si>
  <si>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</si>
  <si>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</si>
  <si>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</si>
  <si>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</si>
  <si>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</si>
  <si>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</si>
  <si>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</si>
  <si>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</si>
  <si>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</si>
  <si>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</si>
  <si>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</si>
  <si>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</si>
  <si>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</si>
  <si>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</si>
  <si>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</si>
  <si>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</si>
  <si>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</si>
  <si>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</si>
  <si>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</si>
  <si>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</si>
  <si>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</si>
  <si>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</si>
  <si>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</si>
  <si>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</si>
  <si>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</si>
  <si>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</si>
  <si>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</si>
  <si>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</si>
  <si>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</si>
  <si>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</si>
  <si>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</si>
  <si>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</si>
  <si>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</si>
  <si>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</si>
  <si>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</si>
  <si>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</si>
  <si>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</si>
  <si>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</si>
  <si>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</si>
  <si>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</si>
  <si>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</si>
  <si>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</si>
  <si>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</si>
  <si>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</si>
  <si>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</si>
  <si>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</si>
  <si>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</si>
  <si>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</si>
  <si>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</si>
  <si>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</si>
  <si>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</si>
  <si>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</si>
  <si>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</si>
  <si>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</si>
  <si>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</si>
  <si>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</si>
  <si>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</si>
  <si>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</si>
  <si>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</si>
  <si>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</si>
  <si>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</si>
  <si>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</si>
  <si>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</si>
  <si>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</si>
  <si>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</si>
  <si>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</si>
  <si>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</si>
  <si>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</si>
  <si>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</si>
  <si>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</si>
  <si>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</si>
  <si>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</si>
  <si>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</si>
  <si>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</si>
  <si>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</si>
  <si>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</si>
  <si>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</si>
  <si>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</si>
  <si>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</si>
  <si>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</si>
  <si>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</si>
  <si>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</si>
  <si>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</si>
  <si>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</si>
  <si>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</si>
  <si>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</si>
  <si>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</si>
  <si>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</si>
  <si>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</si>
  <si>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</si>
  <si>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</si>
  <si>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</si>
  <si>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</si>
  <si>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</si>
  <si>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</si>
  <si>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</si>
  <si>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</si>
  <si>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</si>
  <si>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</si>
  <si>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</si>
  <si>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</si>
  <si>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</si>
  <si>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</si>
  <si>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</si>
  <si>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</si>
  <si>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</si>
  <si>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</si>
  <si>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</si>
  <si>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</si>
  <si>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</si>
  <si>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</si>
  <si>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</si>
  <si>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</si>
  <si>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</si>
  <si>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</si>
  <si>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</si>
  <si>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</si>
  <si>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</si>
  <si>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</si>
  <si>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</si>
  <si>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</si>
  <si>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</si>
  <si>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</si>
  <si>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</si>
  <si>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</si>
  <si>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</si>
  <si>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</si>
  <si>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</si>
  <si>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</si>
  <si>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</si>
  <si>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</si>
  <si>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</si>
  <si>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</si>
  <si>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</si>
  <si>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</si>
  <si>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</si>
  <si>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</si>
  <si>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</si>
  <si>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</si>
  <si>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</si>
  <si>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</si>
  <si>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</si>
  <si>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</si>
  <si>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</si>
  <si>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</si>
  <si>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</si>
  <si>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</si>
  <si>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</si>
  <si>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</si>
  <si>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</si>
  <si>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</si>
  <si>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</si>
  <si>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</si>
  <si>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</si>
  <si>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</si>
  <si>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</si>
  <si>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</si>
  <si>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</si>
  <si>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</si>
  <si>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</si>
  <si>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</si>
  <si>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</si>
  <si>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</si>
  <si>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</si>
  <si>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</si>
  <si>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</si>
  <si>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</si>
  <si>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</si>
  <si>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</si>
  <si>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</si>
  <si>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</si>
  <si>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</si>
  <si>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</si>
  <si>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</si>
  <si>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</si>
  <si>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</si>
  <si>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</si>
  <si>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</si>
  <si>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</si>
  <si>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</si>
  <si>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</si>
  <si>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</si>
  <si>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</si>
  <si>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</si>
  <si>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</si>
  <si>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</si>
  <si>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</si>
  <si>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</si>
  <si>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</si>
  <si>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</si>
  <si>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</si>
  <si>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</si>
  <si>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</si>
  <si>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</si>
  <si>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</si>
  <si>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</si>
  <si>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</si>
  <si>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</si>
  <si>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</si>
  <si>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</si>
  <si>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</si>
  <si>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</si>
  <si>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</si>
  <si>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</si>
  <si>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</si>
  <si>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</si>
  <si>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</si>
  <si>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</si>
  <si>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</si>
  <si>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</si>
  <si>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</si>
  <si>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</si>
  <si>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</si>
  <si>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</si>
  <si>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</si>
  <si>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</si>
  <si>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</si>
  <si>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</si>
  <si>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</si>
  <si>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</si>
  <si>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</si>
  <si>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</si>
  <si>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</si>
  <si>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</si>
  <si>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</si>
  <si>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</si>
  <si>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</si>
  <si>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</si>
  <si>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</si>
  <si>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</si>
  <si>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</si>
  <si>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</si>
  <si>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</si>
  <si>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</si>
  <si>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</si>
  <si>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</si>
  <si>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</si>
  <si>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</si>
  <si>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</si>
  <si>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</si>
  <si>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</si>
  <si>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</si>
  <si>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</si>
  <si>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</si>
  <si>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</si>
  <si>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</si>
  <si>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</si>
  <si>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</si>
  <si>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</si>
  <si>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</si>
  <si>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</si>
  <si>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</si>
  <si>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</si>
  <si>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</si>
  <si>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</si>
  <si>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</si>
  <si>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</si>
  <si>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</si>
  <si>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</si>
  <si>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</si>
  <si>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</si>
  <si>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</si>
  <si>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</si>
  <si>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</si>
  <si>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</si>
  <si>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</si>
  <si>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</si>
  <si>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</si>
  <si>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</si>
  <si>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</si>
  <si>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</si>
  <si>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</si>
  <si>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</si>
  <si>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</si>
  <si>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</si>
  <si>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</si>
  <si>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</si>
  <si>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</si>
  <si>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</si>
  <si>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</si>
  <si>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</si>
  <si>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</si>
  <si>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</si>
  <si>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</si>
  <si>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</si>
  <si>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</si>
  <si>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</si>
  <si>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</si>
  <si>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</si>
  <si>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</si>
  <si>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</si>
  <si>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</si>
  <si>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</si>
  <si>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</si>
  <si>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</si>
  <si>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</si>
  <si>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</si>
  <si>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</si>
  <si>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</si>
  <si>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</si>
  <si>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</si>
  <si>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</si>
  <si>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</si>
  <si>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</si>
  <si>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</si>
  <si>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</si>
  <si>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</si>
  <si>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</si>
  <si>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</si>
  <si>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</si>
  <si>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</si>
  <si>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</si>
  <si>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</si>
  <si>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</si>
  <si>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</si>
  <si>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</si>
  <si>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</si>
  <si>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</si>
  <si>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</si>
  <si>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</si>
  <si>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</si>
  <si>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</si>
  <si>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</si>
  <si>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</si>
  <si>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</si>
  <si>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</si>
  <si>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</si>
  <si>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</si>
  <si>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</si>
  <si>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</si>
  <si>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</si>
  <si>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</si>
  <si>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</si>
  <si>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</si>
  <si>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</si>
  <si>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</si>
  <si>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</si>
  <si>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</si>
  <si>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</si>
  <si>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</si>
  <si>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</si>
  <si>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</si>
  <si>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</si>
  <si>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</si>
  <si>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</si>
  <si>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</si>
  <si>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</si>
  <si>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</si>
  <si>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</si>
  <si>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</si>
  <si>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</si>
  <si>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</si>
  <si>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</si>
  <si>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</si>
  <si>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</si>
  <si>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</si>
  <si>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</si>
  <si>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</si>
  <si>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</si>
  <si>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</si>
  <si>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</si>
  <si>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</si>
  <si>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</si>
  <si>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</si>
  <si>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</si>
  <si>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</si>
  <si>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</si>
  <si>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</si>
  <si>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</si>
  <si>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</si>
  <si>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</si>
  <si>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</si>
  <si>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</si>
  <si>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</si>
  <si>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</si>
  <si>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</si>
  <si>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</si>
  <si>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</si>
  <si>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</si>
  <si>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</si>
  <si>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</si>
  <si>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</si>
  <si>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</si>
  <si>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</si>
  <si>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</si>
  <si>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</si>
  <si>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</si>
  <si>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</si>
  <si>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</si>
  <si>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</si>
  <si>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</si>
  <si>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</si>
  <si>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</si>
  <si>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</si>
  <si>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</si>
  <si>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</si>
  <si>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</si>
  <si>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</si>
  <si>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</si>
  <si>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</si>
  <si>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</si>
  <si>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</si>
  <si>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</si>
  <si>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</si>
  <si>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</si>
  <si>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</si>
  <si>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</si>
  <si>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</si>
  <si>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</si>
  <si>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</si>
  <si>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</si>
  <si>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</si>
  <si>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</si>
  <si>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</si>
  <si>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</si>
  <si>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</si>
  <si>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</si>
  <si>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</si>
  <si>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</si>
  <si>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</si>
  <si>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</si>
  <si>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</si>
  <si>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</si>
  <si>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</si>
  <si>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</si>
  <si>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</si>
  <si>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</si>
  <si>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</si>
  <si>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</si>
  <si>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</si>
  <si>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</si>
  <si>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</si>
  <si>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</si>
  <si>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</si>
  <si>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</si>
  <si>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</si>
  <si>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</si>
  <si>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</si>
  <si>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</si>
  <si>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</si>
  <si>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</si>
  <si>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</si>
  <si>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</si>
  <si>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</si>
  <si>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</si>
  <si>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</si>
  <si>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</si>
  <si>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</si>
  <si>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</si>
  <si>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</si>
  <si>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</si>
  <si>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</si>
  <si>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</si>
  <si>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</si>
  <si>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</si>
  <si>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</si>
  <si>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</si>
  <si>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</si>
  <si>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</si>
  <si>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</si>
  <si>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</si>
  <si>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</si>
  <si>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</si>
  <si>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</si>
  <si>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</si>
  <si>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</si>
  <si>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</si>
  <si>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</si>
  <si>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</si>
  <si>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</si>
  <si>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</si>
  <si>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</si>
  <si>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</si>
  <si>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</si>
  <si>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</si>
  <si>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</si>
  <si>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</si>
  <si>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</si>
  <si>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</si>
  <si>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</si>
  <si>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</si>
  <si>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</si>
  <si>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</si>
  <si>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</si>
  <si>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</si>
  <si>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</si>
  <si>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</si>
  <si>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</si>
  <si>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</si>
  <si>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</si>
  <si>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</si>
  <si>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</si>
  <si>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</si>
  <si>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</si>
  <si>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</si>
  <si>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</si>
  <si>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</si>
  <si>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</si>
  <si>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</si>
  <si>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</si>
  <si>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</si>
  <si>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</si>
  <si>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</si>
  <si>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</si>
  <si>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</si>
  <si>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</si>
  <si>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</si>
  <si>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</si>
  <si>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</si>
  <si>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</si>
  <si>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</si>
  <si>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</si>
  <si>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</si>
  <si>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</si>
  <si>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</si>
  <si>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</si>
  <si>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</si>
  <si>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</si>
  <si>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</si>
  <si>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</si>
  <si>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</si>
  <si>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</si>
  <si>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</si>
  <si>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</si>
  <si>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</si>
  <si>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</si>
  <si>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</si>
  <si>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</si>
  <si>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</si>
  <si>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</si>
  <si>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</si>
  <si>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</si>
  <si>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</si>
  <si>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</si>
  <si>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</si>
  <si>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</si>
  <si>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</si>
  <si>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</si>
  <si>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</si>
  <si>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</si>
  <si>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</si>
  <si>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</si>
  <si>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</si>
  <si>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</si>
  <si>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</si>
  <si>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</si>
  <si>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</si>
  <si>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</si>
  <si>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</si>
  <si>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</si>
  <si>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</si>
  <si>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</si>
  <si>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</si>
  <si>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</si>
  <si>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</si>
  <si>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</si>
  <si>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</si>
  <si>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</si>
  <si>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</si>
  <si>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</si>
  <si>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</si>
  <si>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</si>
  <si>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</si>
  <si>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</si>
  <si>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</si>
  <si>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</si>
  <si>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</si>
  <si>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</si>
  <si>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</si>
  <si>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</si>
  <si>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</si>
  <si>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</si>
  <si>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</si>
  <si>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</si>
  <si>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</si>
  <si>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</si>
  <si>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</si>
  <si>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</si>
  <si>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</si>
  <si>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</si>
  <si>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</si>
  <si>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</si>
  <si>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</si>
  <si>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</si>
  <si>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</si>
  <si>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</si>
  <si>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</si>
  <si>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</si>
  <si>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</si>
  <si>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</si>
  <si>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</si>
  <si>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</si>
  <si>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</si>
  <si>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</si>
  <si>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</si>
  <si>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</si>
  <si>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</si>
  <si>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</si>
  <si>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</si>
  <si>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</si>
  <si>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</si>
  <si>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</si>
  <si>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</si>
  <si>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</si>
  <si>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</si>
  <si>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</si>
  <si>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</si>
  <si>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</si>
  <si>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</si>
  <si>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</si>
  <si>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</si>
  <si>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</si>
  <si>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</si>
  <si>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</si>
  <si>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</si>
  <si>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</si>
  <si>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</si>
  <si>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</si>
  <si>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</si>
  <si>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</si>
  <si>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</si>
  <si>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</si>
  <si>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</si>
  <si>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</si>
  <si>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</si>
  <si>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</si>
  <si>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</si>
  <si>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</si>
  <si>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</si>
  <si>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</si>
  <si>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</si>
  <si>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</si>
  <si>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</si>
  <si>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</si>
  <si>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</si>
  <si>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</si>
  <si>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</si>
  <si>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</si>
  <si>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</si>
  <si>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</si>
  <si>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</si>
  <si>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</si>
  <si>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</si>
  <si>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</si>
  <si>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</si>
  <si>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</si>
  <si>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</si>
  <si>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</si>
  <si>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</si>
  <si>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</si>
  <si>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</si>
  <si>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</si>
  <si>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</si>
  <si>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</si>
  <si>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</si>
  <si>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</si>
  <si>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</si>
  <si>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</si>
  <si>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</si>
  <si>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</si>
  <si>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</si>
  <si>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</si>
  <si>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</si>
  <si>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</si>
  <si>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</si>
  <si>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</si>
  <si>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</si>
  <si>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</si>
  <si>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</si>
  <si>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</si>
  <si>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</si>
  <si>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</si>
  <si>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</si>
  <si>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</si>
  <si>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</si>
  <si>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</si>
  <si>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</si>
  <si>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</si>
  <si>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</si>
  <si>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</si>
  <si>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</si>
  <si>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</si>
  <si>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</si>
  <si>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</si>
  <si>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</si>
  <si>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</si>
  <si>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</si>
  <si>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</si>
  <si>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</si>
  <si>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</si>
  <si>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</si>
  <si>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</si>
  <si>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</si>
  <si>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</si>
  <si>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</si>
  <si>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</si>
  <si>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</si>
  <si>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</si>
  <si>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</si>
  <si>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</si>
  <si>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</si>
  <si>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</si>
  <si>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</si>
  <si>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</si>
  <si>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</si>
  <si>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</si>
  <si>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</si>
  <si>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</si>
  <si>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</si>
  <si>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</si>
  <si>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</si>
  <si>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</si>
  <si>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</si>
  <si>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</si>
  <si>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</si>
  <si>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</si>
  <si>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</si>
  <si>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</si>
  <si>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</si>
  <si>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</si>
  <si>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</si>
  <si>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</si>
  <si>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</si>
  <si>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</si>
  <si>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</si>
  <si>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</si>
  <si>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</si>
  <si>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</si>
  <si>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</si>
  <si>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</si>
  <si>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</si>
  <si>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</si>
  <si>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</si>
  <si>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</si>
  <si>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</si>
  <si>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</si>
  <si>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</si>
  <si>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</si>
  <si>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</si>
  <si>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</si>
  <si>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</si>
  <si>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</si>
  <si>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</si>
  <si>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</si>
  <si>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</si>
  <si>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</si>
  <si>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</si>
  <si>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</si>
  <si>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</si>
  <si>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</si>
  <si>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</si>
  <si>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</si>
  <si>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</si>
  <si>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</si>
  <si>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</si>
  <si>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</si>
  <si>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</si>
  <si>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</si>
  <si>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</si>
  <si>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</si>
  <si>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</si>
  <si>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</si>
  <si>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</si>
  <si>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</si>
  <si>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</si>
  <si>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</si>
  <si>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</si>
  <si>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</si>
  <si>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</si>
  <si>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</si>
  <si>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</si>
  <si>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</si>
  <si>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</si>
  <si>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</si>
  <si>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</si>
  <si>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</si>
  <si>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</si>
  <si>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</si>
  <si>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</si>
  <si>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</si>
  <si>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</si>
  <si>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</si>
  <si>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</si>
  <si>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</si>
  <si>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</si>
  <si>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</si>
  <si>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</si>
  <si>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</si>
  <si>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</si>
  <si>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</si>
  <si>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</si>
  <si>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</si>
  <si>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</si>
  <si>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</si>
  <si>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</si>
  <si>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</si>
  <si>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</si>
  <si>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</si>
  <si>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</si>
  <si>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</si>
  <si>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</si>
  <si>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</si>
  <si>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</si>
  <si>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</si>
  <si>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</si>
  <si>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</si>
  <si>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</si>
  <si>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</si>
  <si>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</si>
  <si>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</si>
  <si>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</si>
  <si>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</si>
  <si>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</si>
  <si>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</si>
  <si>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</si>
  <si>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</si>
  <si>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</si>
  <si>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</si>
  <si>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</si>
  <si>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</si>
  <si>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</si>
  <si>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</si>
  <si>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</si>
  <si>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</si>
  <si>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</si>
  <si>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</si>
  <si>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</si>
  <si>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</si>
  <si>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</si>
  <si>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</si>
  <si>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</si>
  <si>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</si>
  <si>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</si>
  <si>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</si>
  <si>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</si>
  <si>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</si>
  <si>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</si>
  <si>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</si>
  <si>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</si>
  <si>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</si>
  <si>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</si>
  <si>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</si>
  <si>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</si>
  <si>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</si>
  <si>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</si>
  <si>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</si>
  <si>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</si>
  <si>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</si>
  <si>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</si>
  <si>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</si>
  <si>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</si>
  <si>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</si>
  <si>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</si>
  <si>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</si>
  <si>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</si>
  <si>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</si>
  <si>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</si>
  <si>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</si>
  <si>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</si>
  <si>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</si>
  <si>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</si>
  <si>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</si>
  <si>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</si>
  <si>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</si>
  <si>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</si>
  <si>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</si>
  <si>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</si>
  <si>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</si>
  <si>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</si>
  <si>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</si>
  <si>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</si>
  <si>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</si>
  <si>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</si>
  <si>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</si>
  <si>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</si>
  <si>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</si>
  <si>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</si>
  <si>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</si>
  <si>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</si>
  <si>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</si>
  <si>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</si>
  <si>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</si>
  <si>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</si>
  <si>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</si>
  <si>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</si>
  <si>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</si>
  <si>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</si>
  <si>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</si>
  <si>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</si>
  <si>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</si>
  <si>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</si>
  <si>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</si>
  <si>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</si>
  <si>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</si>
  <si>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</si>
  <si>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</si>
  <si>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</si>
  <si>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</si>
  <si>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</si>
  <si>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</si>
  <si>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</si>
  <si>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</si>
  <si>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</si>
  <si>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</si>
  <si>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</si>
  <si>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</si>
  <si>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</si>
  <si>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</si>
  <si>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</si>
  <si>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</si>
  <si>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</si>
  <si>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</si>
  <si>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</si>
  <si>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</si>
  <si>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</si>
  <si>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</si>
  <si>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</si>
  <si>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</si>
  <si>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</si>
  <si>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</si>
  <si>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</si>
  <si>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</si>
  <si>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</si>
  <si>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</si>
  <si>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</si>
  <si>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</si>
  <si>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</si>
  <si>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</si>
  <si>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</si>
  <si>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</si>
  <si>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</si>
  <si>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</si>
  <si>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</si>
  <si>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</si>
  <si>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</si>
  <si>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</si>
  <si>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</si>
  <si>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</si>
  <si>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</si>
  <si>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</si>
  <si>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</si>
  <si>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</si>
  <si>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</si>
  <si>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</si>
  <si>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</si>
  <si>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</si>
  <si>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</si>
  <si>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</si>
  <si>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</si>
  <si>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</si>
  <si>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</si>
  <si>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</si>
  <si>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</si>
  <si>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</si>
  <si>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</si>
  <si>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</si>
  <si>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</si>
  <si>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</si>
  <si>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</si>
  <si>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</si>
  <si>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</si>
  <si>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</si>
  <si>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</si>
  <si>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</si>
  <si>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</si>
  <si>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</si>
  <si>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</si>
  <si>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</si>
  <si>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</si>
  <si>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</si>
  <si>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</si>
  <si>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</si>
  <si>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</si>
  <si>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</si>
  <si>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</si>
  <si>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</si>
  <si>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</si>
  <si>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</si>
  <si>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</si>
  <si>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</si>
  <si>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</si>
  <si>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</si>
  <si>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</si>
  <si>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</si>
  <si>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</si>
  <si>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</si>
  <si>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</si>
  <si>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</si>
  <si>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</si>
  <si>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</si>
  <si>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</si>
  <si>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</si>
  <si>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</si>
  <si>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</si>
  <si>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</si>
  <si>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</si>
  <si>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</si>
  <si>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</si>
  <si>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</si>
  <si>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</si>
  <si>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</si>
  <si>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</si>
  <si>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</si>
  <si>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</si>
  <si>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</si>
  <si>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</si>
  <si>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</si>
  <si>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</si>
  <si>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</si>
  <si>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</si>
  <si>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</si>
  <si>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</si>
  <si>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</si>
  <si>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</si>
  <si>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</si>
  <si>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</si>
  <si>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</si>
  <si>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</si>
  <si>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</si>
  <si>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</si>
  <si>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</si>
  <si>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</si>
  <si>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</si>
  <si>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</si>
  <si>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</si>
  <si>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</si>
  <si>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</si>
  <si>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</si>
  <si>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</si>
  <si>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</si>
  <si>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</si>
  <si>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</si>
  <si>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</si>
  <si>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</si>
  <si>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</si>
  <si>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</si>
  <si>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</si>
  <si>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</si>
  <si>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</si>
  <si>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</si>
  <si>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</si>
  <si>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</si>
  <si>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</si>
  <si>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</si>
  <si>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</si>
  <si>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</si>
  <si>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</si>
  <si>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</si>
  <si>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</si>
  <si>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</si>
  <si>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</si>
  <si>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</si>
  <si>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</si>
  <si>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</si>
  <si>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</si>
  <si>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</si>
  <si>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</si>
  <si>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</si>
  <si>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</si>
  <si>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</si>
  <si>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</si>
  <si>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</si>
  <si>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</si>
  <si>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</si>
  <si>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</si>
  <si>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</si>
  <si>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</si>
  <si>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</si>
  <si>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</si>
  <si>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</si>
  <si>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</si>
  <si>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</si>
  <si>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</si>
  <si>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</si>
  <si>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</si>
  <si>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</si>
  <si>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</si>
  <si>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</si>
  <si>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</si>
  <si>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</si>
  <si>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</si>
  <si>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</si>
  <si>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</si>
  <si>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</si>
  <si>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</si>
  <si>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</si>
  <si>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</si>
  <si>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</si>
  <si>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</si>
  <si>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</si>
  <si>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</si>
  <si>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</si>
  <si>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</si>
  <si>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</si>
  <si>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</si>
  <si>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</si>
  <si>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</si>
  <si>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</si>
  <si>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</si>
  <si>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</si>
  <si>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</si>
  <si>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</si>
  <si>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</si>
  <si>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</si>
  <si>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</si>
  <si>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</si>
  <si>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</si>
  <si>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</si>
  <si>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</si>
  <si>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</si>
  <si>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</si>
  <si>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</si>
  <si>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</si>
  <si>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</si>
  <si>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</si>
  <si>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</si>
  <si>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</si>
  <si>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</si>
  <si>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</si>
  <si>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</si>
  <si>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</si>
  <si>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</si>
  <si>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</si>
  <si>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</si>
  <si>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</si>
  <si>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</si>
  <si>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</si>
  <si>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</si>
  <si>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</si>
  <si>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</si>
  <si>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</si>
  <si>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</si>
  <si>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</si>
  <si>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</si>
  <si>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</si>
  <si>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</si>
  <si>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</si>
  <si>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</si>
  <si>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</si>
  <si>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</si>
  <si>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</si>
  <si>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</si>
  <si>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</si>
  <si>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</si>
  <si>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</si>
  <si>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</si>
  <si>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</si>
  <si>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</si>
  <si>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</si>
  <si>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</si>
  <si>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</si>
  <si>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</si>
  <si>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</si>
  <si>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</si>
  <si>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</si>
  <si>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</si>
  <si>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</si>
  <si>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</si>
  <si>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</si>
  <si>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</si>
  <si>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</si>
  <si>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</si>
  <si>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</si>
  <si>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</si>
  <si>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</si>
  <si>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</si>
  <si>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</si>
  <si>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</si>
  <si>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</si>
  <si>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</si>
  <si>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</si>
  <si>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</si>
  <si>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</si>
  <si>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</si>
  <si>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</si>
  <si>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</si>
  <si>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</si>
  <si>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</si>
  <si>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</si>
  <si>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</si>
  <si>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</si>
  <si>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</si>
  <si>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</si>
  <si>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</si>
  <si>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</si>
  <si>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</si>
  <si>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</si>
  <si>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</si>
  <si>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</si>
  <si>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</si>
  <si>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</si>
  <si>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</si>
  <si>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</si>
  <si>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</si>
  <si>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</si>
  <si>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</si>
  <si>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</si>
  <si>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</si>
  <si>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</si>
  <si>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</si>
  <si>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</si>
  <si>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</si>
  <si>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</si>
  <si>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</si>
  <si>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</si>
  <si>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</si>
  <si>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</si>
  <si>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</si>
  <si>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</si>
  <si>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</si>
  <si>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</si>
  <si>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</si>
  <si>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</si>
  <si>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</si>
  <si>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</si>
  <si>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</si>
  <si>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</si>
  <si>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</si>
  <si>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</si>
  <si>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</si>
  <si>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</si>
  <si>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</si>
  <si>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</si>
  <si>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</si>
  <si>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</si>
  <si>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</si>
  <si>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</si>
  <si>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</si>
  <si>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</si>
  <si>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</si>
  <si>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</si>
  <si>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</si>
  <si>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</si>
  <si>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</si>
  <si>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</si>
  <si>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</si>
  <si>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</si>
  <si>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</si>
  <si>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</si>
  <si>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</si>
  <si>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</si>
  <si>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</si>
  <si>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</si>
  <si>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</si>
  <si>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</si>
  <si>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</si>
  <si>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</si>
  <si>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</si>
  <si>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</si>
  <si>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</si>
  <si>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</si>
  <si>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</si>
  <si>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</si>
  <si>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</si>
  <si>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</si>
  <si>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</si>
  <si>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</si>
  <si>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</si>
  <si>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</si>
  <si>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</si>
  <si>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</si>
  <si>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</si>
  <si>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</si>
  <si>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</si>
  <si>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</si>
  <si>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</si>
  <si>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</si>
  <si>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</si>
  <si>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</si>
  <si>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</si>
  <si>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</si>
  <si>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</si>
  <si>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</si>
  <si>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</si>
  <si>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</si>
  <si>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</si>
  <si>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</si>
  <si>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</si>
  <si>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</si>
  <si>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</si>
  <si>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</si>
  <si>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</si>
  <si>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</si>
  <si>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</si>
  <si>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</si>
  <si>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</si>
  <si>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</si>
  <si>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</si>
  <si>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</si>
  <si>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</si>
  <si>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</si>
  <si>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</si>
  <si>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</si>
  <si>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</si>
  <si>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</si>
  <si>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</si>
  <si>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</si>
  <si>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</si>
  <si>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</si>
  <si>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</si>
  <si>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</si>
  <si>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</si>
  <si>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</si>
  <si>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</si>
  <si>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</si>
  <si>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</si>
  <si>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</si>
  <si>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</si>
  <si>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</si>
  <si>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</si>
  <si>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</si>
  <si>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</si>
  <si>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</si>
  <si>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</si>
  <si>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</si>
  <si>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</si>
  <si>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</si>
  <si>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</si>
  <si>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</si>
  <si>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</si>
  <si>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</si>
  <si>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</si>
  <si>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</si>
  <si>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</si>
  <si>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</si>
  <si>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</si>
  <si>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</si>
  <si>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</si>
  <si>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</si>
  <si>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</si>
  <si>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</si>
  <si>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</si>
  <si>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</si>
  <si>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</si>
  <si>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</si>
  <si>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</si>
  <si>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</si>
  <si>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</si>
  <si>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</si>
  <si>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</si>
  <si>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</si>
  <si>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</si>
  <si>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</si>
  <si>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</si>
  <si>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</si>
  <si>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</si>
  <si>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</si>
  <si>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</si>
  <si>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</si>
  <si>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</si>
  <si>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</si>
  <si>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</si>
  <si>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</si>
  <si>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</si>
  <si>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</si>
  <si>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</si>
  <si>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</si>
  <si>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</si>
  <si>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</si>
  <si>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</si>
  <si>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</si>
  <si>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</si>
  <si>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</si>
  <si>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</si>
  <si>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</si>
  <si>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</si>
  <si>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</si>
  <si>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</si>
  <si>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</si>
  <si>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</si>
  <si>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</si>
  <si>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</si>
  <si>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</si>
  <si>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</si>
  <si>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</si>
  <si>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</si>
  <si>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</si>
  <si>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</si>
  <si>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</si>
  <si>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</si>
  <si>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</si>
  <si>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</si>
  <si>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</si>
  <si>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</si>
  <si>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</si>
  <si>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</si>
  <si>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</si>
  <si>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</si>
  <si>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</si>
  <si>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</si>
  <si>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</si>
  <si>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</si>
  <si>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</si>
  <si>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</si>
  <si>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</si>
  <si>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</si>
  <si>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</si>
  <si>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</si>
  <si>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</si>
  <si>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</si>
  <si>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</si>
  <si>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</si>
  <si>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</si>
  <si>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</si>
  <si>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</si>
  <si>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</si>
  <si>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</si>
  <si>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</si>
  <si>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</si>
  <si>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</si>
  <si>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</si>
  <si>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</si>
  <si>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</si>
  <si>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</si>
  <si>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</si>
  <si>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</si>
  <si>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</si>
  <si>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</si>
  <si>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</si>
  <si>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</si>
  <si>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</si>
  <si>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</si>
  <si>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</si>
  <si>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</si>
  <si>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</si>
  <si>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</si>
  <si>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</si>
  <si>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</si>
  <si>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</si>
  <si>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</si>
  <si>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</si>
  <si>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</si>
  <si>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</si>
  <si>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</si>
  <si>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</si>
  <si>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</si>
  <si>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</si>
  <si>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</si>
  <si>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</si>
  <si>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</si>
  <si>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</si>
  <si>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</si>
  <si>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</si>
  <si>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</si>
  <si>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</si>
  <si>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</si>
  <si>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</si>
  <si>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</si>
  <si>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</si>
  <si>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</si>
  <si>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</si>
  <si>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</si>
  <si>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</si>
  <si>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</si>
  <si>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</si>
  <si>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</si>
  <si>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</si>
  <si>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</si>
  <si>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</si>
  <si>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</si>
  <si>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</si>
  <si>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</si>
  <si>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</si>
  <si>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</si>
  <si>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</si>
  <si>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</si>
  <si>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</si>
  <si>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</si>
  <si>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</si>
  <si>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</si>
  <si>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</si>
  <si>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</si>
  <si>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</si>
  <si>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</si>
  <si>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</si>
  <si>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</si>
  <si>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</si>
  <si>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</si>
  <si>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</si>
  <si>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</si>
  <si>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</si>
  <si>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</si>
  <si>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</si>
  <si>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</si>
  <si>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</si>
  <si>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</si>
  <si>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</si>
  <si>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</si>
  <si>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</si>
  <si>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</si>
  <si>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</si>
  <si>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</si>
  <si>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</si>
  <si>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</si>
  <si>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</si>
  <si>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</si>
  <si>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</si>
  <si>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</si>
  <si>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</si>
  <si>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</si>
  <si>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</si>
  <si>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</si>
  <si>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</si>
  <si>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</si>
  <si>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</si>
  <si>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</si>
  <si>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</si>
  <si>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</si>
  <si>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</si>
  <si>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</si>
  <si>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</si>
  <si>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</si>
  <si>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</si>
  <si>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</si>
  <si>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</si>
  <si>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</si>
  <si>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</si>
  <si>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</si>
  <si>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</si>
  <si>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</si>
  <si>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</si>
  <si>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</si>
  <si>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</si>
  <si>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</si>
  <si>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</si>
  <si>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</si>
  <si>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</si>
  <si>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</si>
  <si>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</si>
  <si>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</si>
  <si>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</si>
  <si>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</si>
  <si>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</si>
  <si>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</si>
  <si>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</si>
  <si>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</si>
  <si>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</si>
  <si>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</si>
  <si>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</si>
  <si>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</si>
  <si>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</si>
  <si>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</si>
  <si>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</si>
  <si>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</si>
  <si>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</si>
  <si>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</si>
  <si>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</si>
  <si>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</si>
  <si>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</si>
  <si>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</si>
  <si>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</si>
  <si>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</si>
  <si>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</si>
  <si>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</si>
  <si>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</si>
  <si>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</si>
  <si>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</si>
  <si>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</si>
  <si>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</si>
  <si>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</si>
  <si>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</si>
  <si>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</si>
  <si>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</si>
  <si>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</si>
  <si>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</si>
  <si>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</si>
  <si>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</si>
  <si>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</si>
  <si>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</si>
  <si>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</si>
  <si>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</si>
  <si>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</si>
  <si>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</si>
  <si>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</si>
  <si>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</si>
  <si>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</si>
  <si>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</si>
  <si>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</si>
  <si>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</si>
  <si>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</si>
  <si>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</si>
  <si>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</si>
  <si>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</si>
  <si>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</si>
  <si>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</si>
  <si>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</si>
  <si>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</si>
  <si>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</si>
  <si>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</si>
  <si>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</si>
  <si>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</si>
  <si>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</si>
  <si>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</si>
  <si>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</si>
  <si>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</si>
  <si>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</si>
  <si>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</si>
  <si>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</si>
  <si>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</si>
  <si>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</si>
  <si>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</si>
  <si>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</si>
  <si>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</si>
  <si>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</si>
  <si>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</si>
  <si>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</si>
  <si>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</si>
  <si>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</si>
  <si>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</si>
  <si>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</si>
  <si>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</si>
  <si>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</si>
  <si>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</si>
  <si>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</si>
  <si>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</si>
  <si>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</si>
  <si>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</si>
  <si>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</si>
  <si>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</si>
  <si>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</si>
  <si>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</si>
  <si>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</si>
  <si>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</si>
  <si>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</si>
  <si>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</si>
  <si>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</si>
  <si>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</si>
  <si>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</si>
  <si>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</si>
  <si>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</si>
  <si>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</si>
  <si>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</si>
  <si>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</si>
  <si>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</si>
  <si>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</si>
  <si>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</si>
  <si>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</si>
  <si>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</si>
  <si>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</si>
  <si>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</si>
  <si>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</si>
  <si>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</si>
  <si>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</si>
  <si>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</si>
  <si>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</si>
  <si>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</si>
  <si>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</si>
  <si>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</si>
  <si>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</si>
  <si>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</si>
  <si>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</si>
  <si>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</si>
  <si>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</si>
  <si>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</si>
  <si>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</si>
  <si>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</si>
  <si>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</si>
  <si>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</si>
  <si>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</si>
  <si>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</si>
  <si>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</si>
  <si>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</si>
  <si>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</si>
  <si>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</si>
  <si>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</si>
  <si>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</si>
  <si>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</si>
  <si>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</si>
  <si>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</si>
  <si>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</si>
  <si>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</si>
  <si>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</si>
  <si>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</si>
  <si>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</si>
  <si>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</si>
  <si>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</si>
  <si>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</si>
  <si>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</si>
  <si>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</si>
  <si>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</si>
  <si>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</si>
  <si>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</si>
  <si>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</si>
  <si>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</si>
  <si>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</si>
  <si>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</si>
  <si>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</si>
  <si>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</si>
  <si>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</si>
  <si>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</si>
  <si>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</si>
  <si>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</si>
  <si>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</si>
  <si>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</si>
  <si>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</si>
  <si>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</si>
  <si>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</si>
  <si>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</si>
  <si>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</si>
  <si>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</si>
  <si>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</si>
  <si>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</si>
  <si>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</si>
  <si>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</si>
  <si>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</si>
  <si>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</si>
  <si>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</si>
  <si>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</si>
  <si>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</si>
  <si>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</si>
  <si>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</si>
  <si>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</si>
  <si>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</si>
  <si>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</si>
  <si>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</si>
  <si>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</si>
  <si>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</si>
  <si>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</si>
  <si>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</si>
  <si>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</si>
  <si>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</si>
  <si>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</si>
  <si>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</si>
  <si>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</si>
  <si>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</si>
  <si>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</si>
  <si>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</si>
  <si>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</si>
  <si>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</si>
  <si>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</si>
  <si>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</si>
  <si>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</si>
  <si>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</si>
  <si>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</si>
  <si>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</si>
  <si>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</si>
  <si>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</si>
  <si>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</si>
  <si>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</si>
  <si>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</si>
  <si>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</si>
  <si>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</si>
  <si>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</si>
  <si>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</si>
  <si>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</si>
  <si>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</si>
  <si>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</si>
  <si>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</si>
  <si>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</si>
  <si>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</si>
  <si>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</si>
  <si>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</si>
  <si>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</si>
  <si>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</si>
  <si>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</si>
  <si>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</si>
  <si>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</si>
  <si>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</si>
  <si>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</si>
  <si>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</si>
  <si>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</si>
  <si>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</si>
  <si>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</si>
  <si>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</si>
  <si>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</si>
  <si>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</si>
  <si>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</si>
  <si>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</si>
  <si>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</si>
  <si>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</si>
  <si>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</si>
  <si>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</si>
  <si>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</si>
  <si>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</si>
  <si>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</si>
  <si>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</si>
  <si>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</si>
  <si>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</si>
  <si>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</si>
  <si>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</si>
  <si>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</si>
  <si>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</si>
  <si>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</si>
  <si>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</si>
  <si>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</si>
  <si>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</si>
  <si>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</si>
  <si>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</si>
  <si>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</si>
  <si>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</si>
  <si>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</si>
  <si>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</si>
  <si>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</si>
  <si>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</si>
  <si>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</si>
  <si>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</si>
  <si>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</si>
  <si>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</si>
  <si>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</si>
  <si>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</si>
  <si>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</si>
  <si>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</si>
  <si>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</si>
  <si>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</si>
  <si>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</si>
  <si>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</si>
  <si>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</si>
  <si>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</si>
  <si>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</si>
  <si>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</si>
  <si>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</si>
  <si>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</si>
  <si>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</si>
  <si>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</si>
  <si>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</si>
  <si>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</si>
  <si>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</si>
  <si>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</si>
  <si>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</si>
  <si>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</si>
  <si>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</si>
  <si>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</si>
  <si>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</si>
  <si>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</si>
  <si>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</si>
  <si>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</si>
  <si>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</si>
  <si>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</si>
  <si>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</si>
  <si>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</si>
  <si>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</si>
  <si>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</si>
  <si>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</si>
  <si>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</si>
  <si>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</si>
  <si>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</si>
  <si>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</si>
  <si>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</si>
  <si>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</si>
  <si>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</si>
  <si>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</si>
  <si>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</si>
  <si>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</si>
  <si>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</si>
  <si>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</si>
  <si>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</si>
  <si>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</si>
  <si>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</si>
  <si>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</si>
  <si>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</si>
  <si>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</si>
  <si>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</si>
  <si>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</si>
  <si>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</si>
  <si>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</si>
  <si>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</si>
  <si>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</si>
  <si>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</si>
  <si>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</si>
  <si>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</si>
  <si>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</si>
  <si>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</si>
  <si>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</si>
  <si>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</si>
  <si>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</si>
  <si>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</si>
  <si>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</si>
  <si>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</si>
  <si>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</si>
  <si>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</si>
  <si>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</si>
  <si>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</si>
  <si>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</si>
  <si>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</si>
  <si>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</si>
  <si>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</si>
  <si>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</si>
  <si>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</si>
  <si>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</si>
  <si>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</si>
  <si>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</si>
  <si>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</si>
  <si>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</si>
  <si>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</si>
  <si>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</si>
  <si>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</si>
  <si>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</si>
  <si>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</si>
  <si>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</si>
  <si>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</si>
  <si>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</si>
  <si>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</si>
  <si>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</si>
  <si>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</si>
  <si>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</si>
  <si>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</si>
  <si>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</si>
  <si>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</si>
  <si>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</si>
  <si>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</si>
  <si>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</si>
  <si>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</si>
  <si>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</si>
  <si>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</si>
  <si>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</si>
  <si>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</si>
  <si>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</si>
  <si>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</si>
  <si>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</si>
  <si>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</si>
  <si>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</si>
  <si>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</si>
  <si>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</si>
  <si>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</si>
  <si>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</si>
  <si>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</si>
  <si>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</si>
  <si>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</si>
  <si>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</si>
  <si>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</si>
  <si>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</si>
  <si>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</si>
  <si>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</si>
  <si>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</si>
  <si>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</si>
  <si>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</si>
  <si>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</si>
  <si>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</si>
  <si>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</si>
  <si>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</si>
  <si>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</si>
  <si>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</si>
  <si>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</si>
  <si>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</si>
  <si>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</si>
  <si>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</si>
  <si>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</si>
  <si>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</si>
  <si>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</si>
  <si>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</si>
  <si>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</si>
  <si>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</si>
  <si>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</si>
  <si>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</si>
  <si>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</si>
  <si>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</si>
  <si>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</si>
  <si>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</si>
  <si>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</si>
  <si>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</si>
  <si>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</si>
  <si>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</si>
  <si>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</si>
  <si>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</si>
  <si>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</si>
  <si>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</si>
  <si>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</si>
  <si>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</si>
  <si>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</si>
  <si>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</si>
  <si>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</si>
  <si>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</si>
  <si>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</si>
  <si>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</si>
  <si>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</si>
  <si>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</si>
  <si>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</si>
  <si>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</si>
  <si>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</si>
  <si>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</si>
  <si>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</si>
  <si>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</si>
  <si>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</si>
  <si>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</si>
  <si>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</si>
  <si>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</si>
  <si>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</si>
  <si>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</si>
  <si>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</si>
  <si>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</si>
  <si>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</si>
  <si>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</si>
  <si>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</si>
  <si>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</si>
  <si>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</si>
  <si>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</si>
  <si>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</si>
  <si>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</si>
  <si>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</si>
  <si>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</si>
  <si>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</si>
  <si>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</si>
  <si>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</si>
  <si>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</si>
  <si>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</si>
  <si>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</si>
  <si>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</si>
  <si>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</si>
  <si>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</si>
  <si>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</si>
  <si>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</si>
  <si>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</si>
  <si>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</si>
  <si>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</si>
  <si>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</si>
  <si>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</si>
  <si>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</si>
  <si>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</si>
  <si>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</si>
  <si>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</si>
  <si>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</si>
  <si>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</si>
  <si>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</si>
  <si>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</si>
  <si>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</si>
  <si>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</si>
  <si>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</si>
  <si>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</si>
  <si>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</si>
  <si>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</si>
  <si>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</si>
  <si>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</si>
  <si>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</si>
  <si>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</si>
  <si>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</si>
  <si>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</si>
  <si>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</si>
  <si>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</si>
  <si>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</si>
  <si>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</si>
  <si>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</si>
  <si>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</si>
  <si>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</si>
  <si>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</si>
  <si>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</si>
  <si>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</si>
  <si>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</si>
  <si>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</si>
  <si>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</si>
  <si>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</si>
  <si>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</si>
  <si>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</si>
  <si>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</si>
  <si>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</si>
  <si>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</si>
  <si>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</si>
  <si>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</si>
  <si>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</si>
  <si>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</si>
  <si>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</si>
  <si>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</si>
  <si>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</si>
  <si>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</si>
  <si>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</si>
  <si>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</si>
  <si>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</si>
  <si>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</si>
  <si>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</si>
  <si>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</si>
  <si>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</si>
  <si>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</si>
  <si>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</si>
  <si>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</si>
  <si>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</si>
  <si>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</si>
  <si>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</si>
  <si>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</si>
  <si>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</si>
  <si>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</si>
  <si>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</si>
  <si>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</si>
  <si>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</si>
  <si>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</si>
  <si>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</si>
  <si>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</si>
  <si>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</si>
  <si>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</si>
  <si>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</si>
  <si>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</si>
  <si>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</si>
  <si>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</si>
  <si>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</si>
  <si>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</si>
  <si>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</si>
  <si>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</si>
  <si>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</si>
  <si>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</si>
  <si>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</si>
  <si>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</si>
  <si>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</si>
  <si>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</si>
  <si>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</si>
  <si>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</si>
  <si>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</si>
  <si>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</si>
  <si>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</si>
  <si>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</si>
  <si>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</si>
  <si>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</si>
  <si>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</si>
  <si>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</si>
  <si>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</si>
  <si>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</si>
  <si>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</si>
  <si>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</si>
  <si>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</si>
  <si>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</si>
  <si>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</si>
  <si>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</si>
  <si>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</si>
  <si>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</si>
  <si>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</si>
  <si>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</si>
  <si>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</si>
  <si>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</si>
  <si>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</si>
  <si>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</si>
  <si>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</si>
  <si>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</si>
  <si>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</si>
  <si>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</si>
  <si>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</si>
  <si>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</si>
  <si>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</si>
  <si>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</si>
  <si>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</si>
  <si>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</si>
  <si>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</si>
  <si>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</si>
  <si>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</si>
  <si>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</si>
  <si>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</si>
  <si>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</si>
  <si>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</si>
  <si>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</si>
  <si>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</si>
  <si>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</si>
  <si>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</si>
  <si>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</si>
  <si>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</si>
  <si>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</si>
  <si>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</si>
  <si>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</si>
  <si>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</si>
  <si>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</si>
  <si>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</si>
  <si>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</si>
  <si>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</si>
  <si>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</si>
  <si>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</si>
  <si>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</si>
  <si>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</si>
  <si>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</si>
  <si>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</si>
  <si>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</si>
  <si>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</si>
  <si>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</si>
  <si>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</si>
  <si>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</si>
  <si>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</si>
  <si>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</si>
  <si>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</si>
  <si>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</si>
  <si>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</si>
  <si>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</si>
  <si>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</si>
  <si>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</si>
  <si>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</si>
  <si>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</si>
  <si>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</si>
  <si>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</si>
  <si>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</si>
  <si>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</si>
  <si>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</si>
  <si>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</si>
  <si>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</si>
  <si>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</si>
  <si>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</si>
  <si>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</si>
  <si>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</si>
  <si>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</si>
  <si>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</si>
  <si>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</si>
  <si>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</si>
  <si>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</si>
  <si>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</si>
  <si>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</si>
  <si>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</si>
  <si>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</si>
  <si>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</si>
  <si>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</si>
  <si>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</si>
  <si>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</si>
  <si>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</si>
  <si>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</si>
  <si>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</si>
  <si>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</si>
  <si>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</si>
  <si>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</si>
  <si>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</si>
  <si>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</si>
  <si>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</si>
  <si>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</si>
  <si>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</si>
  <si>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</si>
  <si>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</si>
  <si>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</si>
  <si>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</si>
  <si>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</si>
  <si>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</si>
  <si>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</si>
  <si>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</si>
  <si>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</si>
  <si>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</si>
  <si>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</si>
  <si>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</si>
  <si>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</si>
  <si>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</si>
  <si>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</si>
  <si>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</si>
  <si>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</si>
  <si>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</si>
  <si>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</si>
  <si>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</si>
  <si>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</si>
  <si>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</si>
  <si>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</si>
  <si>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</si>
  <si>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</si>
  <si>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</si>
  <si>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</si>
  <si>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</si>
  <si>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</si>
  <si>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</si>
  <si>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</si>
  <si>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</si>
  <si>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</si>
  <si>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</si>
  <si>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</si>
  <si>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</si>
  <si>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</si>
  <si>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</si>
  <si>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</si>
  <si>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</si>
  <si>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</si>
  <si>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</si>
  <si>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</si>
  <si>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</si>
  <si>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</si>
  <si>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</si>
  <si>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</si>
  <si>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</si>
  <si>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</si>
  <si>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</si>
  <si>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</si>
  <si>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</si>
  <si>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</si>
  <si>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</si>
  <si>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</si>
  <si>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</si>
  <si>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</si>
  <si>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</si>
  <si>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</si>
  <si>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</si>
  <si>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</si>
  <si>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</si>
  <si>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</si>
  <si>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</si>
  <si>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</si>
  <si>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</si>
  <si>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</si>
  <si>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</si>
  <si>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</si>
  <si>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</si>
  <si>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</si>
  <si>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</si>
  <si>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</si>
  <si>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</si>
  <si>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</si>
  <si>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</si>
  <si>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</si>
  <si>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</si>
  <si>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</si>
  <si>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</si>
  <si>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</si>
  <si>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</si>
  <si>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</si>
  <si>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</si>
  <si>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</si>
  <si>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</si>
  <si>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</si>
  <si>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</si>
  <si>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</si>
  <si>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</si>
  <si>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</si>
  <si>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</si>
  <si>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</si>
  <si>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</si>
  <si>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</si>
  <si>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</si>
  <si>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</si>
  <si>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</si>
  <si>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</si>
  <si>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</si>
  <si>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</si>
  <si>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</si>
  <si>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</si>
  <si>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</si>
  <si>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</si>
  <si>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</si>
  <si>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</si>
  <si>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</si>
  <si>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</si>
  <si>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</si>
  <si>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</si>
  <si>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</si>
  <si>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</si>
  <si>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</si>
  <si>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</si>
  <si>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</si>
  <si>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</si>
  <si>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</si>
  <si>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</si>
  <si>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</si>
  <si>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</si>
  <si>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</si>
  <si>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</si>
  <si>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</si>
  <si>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</si>
  <si>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</si>
  <si>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</si>
  <si>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</si>
  <si>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</si>
  <si>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</si>
  <si>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</si>
  <si>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</si>
  <si>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</si>
  <si>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</si>
  <si>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</si>
  <si>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</si>
  <si>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</si>
  <si>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</si>
  <si>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</si>
  <si>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</si>
  <si>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</si>
  <si>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</si>
  <si>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</si>
  <si>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</si>
  <si>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</si>
  <si>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</si>
  <si>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</si>
  <si>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</si>
  <si>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</si>
  <si>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</si>
  <si>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</si>
  <si>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</si>
  <si>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</si>
  <si>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</si>
  <si>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</si>
  <si>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</si>
  <si>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</si>
  <si>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</si>
  <si>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</si>
  <si>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</si>
  <si>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</si>
  <si>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</si>
  <si>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</si>
  <si>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</si>
  <si>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</si>
  <si>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</si>
  <si>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</si>
  <si>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</si>
  <si>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</si>
  <si>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</si>
  <si>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</si>
  <si>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</si>
  <si>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</si>
  <si>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</si>
  <si>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</si>
  <si>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</si>
  <si>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</si>
  <si>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</si>
  <si>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</si>
  <si>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</si>
  <si>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</si>
  <si>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</si>
  <si>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</si>
  <si>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</si>
  <si>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</si>
  <si>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</si>
  <si>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</si>
  <si>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</si>
  <si>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</si>
  <si>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</si>
  <si>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</si>
  <si>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</si>
  <si>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</si>
  <si>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</si>
  <si>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</si>
  <si>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</si>
  <si>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</si>
  <si>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</si>
  <si>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</si>
  <si>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</si>
  <si>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</si>
  <si>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</si>
  <si>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</si>
  <si>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</si>
  <si>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</si>
  <si>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</si>
  <si>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</si>
  <si>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</si>
  <si>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</si>
  <si>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</si>
  <si>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</si>
  <si>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</si>
  <si>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</si>
  <si>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</si>
  <si>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</si>
  <si>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</si>
  <si>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</si>
  <si>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</si>
  <si>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</si>
  <si>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</si>
  <si>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</si>
  <si>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</si>
  <si>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</si>
  <si>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</si>
  <si>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</si>
  <si>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</si>
  <si>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</si>
  <si>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</si>
  <si>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</si>
  <si>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</si>
  <si>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</si>
  <si>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</si>
  <si>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</si>
  <si>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</si>
  <si>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</si>
  <si>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</si>
  <si>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</si>
  <si>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</si>
  <si>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</si>
  <si>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</si>
  <si>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</si>
  <si>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</si>
  <si>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</si>
  <si>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</si>
  <si>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</si>
  <si>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</si>
  <si>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</si>
  <si>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</si>
  <si>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</si>
  <si>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</si>
  <si>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</si>
  <si>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</si>
  <si>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</si>
  <si>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</si>
  <si>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</si>
  <si>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</si>
  <si>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</si>
  <si>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</si>
  <si>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</si>
  <si>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</si>
  <si>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</si>
  <si>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</si>
  <si>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</si>
  <si>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</si>
  <si>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</si>
  <si>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</si>
  <si>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</si>
  <si>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</si>
  <si>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</si>
  <si>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</si>
  <si>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</si>
  <si>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</si>
  <si>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</si>
  <si>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</si>
  <si>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</si>
  <si>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</si>
  <si>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</si>
  <si>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</si>
  <si>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</si>
  <si>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</si>
  <si>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</si>
  <si>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</si>
  <si>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</si>
  <si>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</si>
  <si>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</si>
  <si>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</si>
  <si>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</si>
  <si>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</si>
  <si>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</si>
  <si>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</si>
  <si>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</si>
  <si>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</si>
  <si>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</si>
  <si>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</si>
  <si>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</si>
  <si>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</si>
  <si>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</si>
  <si>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</si>
  <si>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</si>
  <si>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</si>
  <si>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</si>
  <si>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</si>
  <si>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</si>
  <si>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</si>
  <si>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</si>
  <si>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</si>
  <si>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</si>
  <si>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</si>
  <si>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</si>
  <si>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</si>
  <si>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</si>
  <si>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</si>
  <si>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</si>
  <si>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</si>
  <si>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</si>
  <si>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</si>
  <si>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</si>
  <si>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</si>
  <si>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</si>
  <si>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</si>
  <si>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</si>
  <si>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</si>
  <si>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</si>
  <si>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</si>
  <si>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</si>
  <si>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</si>
  <si>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</si>
  <si>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</si>
  <si>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</si>
  <si>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</si>
  <si>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</si>
  <si>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</si>
  <si>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</si>
  <si>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</si>
  <si>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</si>
  <si>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</si>
  <si>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</si>
  <si>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</si>
  <si>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</si>
  <si>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</si>
  <si>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</si>
  <si>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</si>
  <si>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</si>
  <si>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</si>
  <si>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</si>
  <si>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</si>
  <si>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</si>
  <si>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</si>
  <si>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</si>
  <si>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</si>
  <si>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</si>
  <si>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</si>
  <si>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</si>
  <si>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</si>
  <si>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</si>
  <si>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</si>
  <si>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</si>
  <si>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</si>
  <si>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</si>
  <si>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</si>
  <si>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</si>
  <si>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</si>
  <si>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</si>
  <si>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</si>
  <si>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</si>
  <si>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</si>
  <si>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</si>
  <si>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</si>
  <si>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</si>
  <si>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</si>
  <si>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</si>
  <si>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</si>
  <si>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</si>
  <si>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</si>
  <si>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</si>
  <si>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</si>
  <si>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</si>
  <si>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</si>
  <si>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</si>
  <si>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</si>
  <si>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</si>
  <si>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</si>
  <si>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</si>
  <si>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</si>
  <si>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</si>
  <si>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</si>
  <si>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</si>
  <si>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</si>
  <si>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</si>
  <si>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</si>
  <si>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</si>
  <si>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</si>
  <si>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</si>
  <si>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</si>
  <si>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</si>
  <si>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</si>
  <si>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</si>
  <si>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</si>
  <si>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</si>
  <si>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</si>
  <si>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</si>
  <si>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</si>
  <si>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</si>
  <si>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</si>
  <si>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</si>
  <si>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</si>
  <si>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</si>
  <si>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</si>
  <si>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</si>
  <si>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</si>
  <si>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</si>
  <si>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</si>
  <si>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</si>
  <si>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</si>
  <si>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</si>
  <si>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</si>
  <si>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</si>
  <si>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</si>
  <si>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</si>
  <si>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</si>
  <si>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</si>
  <si>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</si>
  <si>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</si>
  <si>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</si>
  <si>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</si>
  <si>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</si>
  <si>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</si>
  <si>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</si>
  <si>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</si>
  <si>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</si>
  <si>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</si>
  <si>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</si>
  <si>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</si>
  <si>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</si>
  <si>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</si>
  <si>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</si>
  <si>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</si>
  <si>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</si>
  <si>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</si>
  <si>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</si>
  <si>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</si>
  <si>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</si>
  <si>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</si>
  <si>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</si>
  <si>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</si>
  <si>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</si>
  <si>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</si>
  <si>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</si>
  <si>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</si>
  <si>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</si>
  <si>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</si>
  <si>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</si>
  <si>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</si>
  <si>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</si>
  <si>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</si>
  <si>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</si>
  <si>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</si>
  <si>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</si>
  <si>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</si>
  <si>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</si>
  <si>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</si>
  <si>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</si>
  <si>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</si>
  <si>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</si>
  <si>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</si>
  <si>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</si>
  <si>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</si>
  <si>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</si>
  <si>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</si>
  <si>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</si>
  <si>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</si>
  <si>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</si>
  <si>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</si>
  <si>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</si>
  <si>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</si>
  <si>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</si>
  <si>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</si>
  <si>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</si>
  <si>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</si>
  <si>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</si>
  <si>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</si>
  <si>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</si>
  <si>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</si>
  <si>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</si>
  <si>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</si>
  <si>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</si>
  <si>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</si>
  <si>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</si>
  <si>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</si>
  <si>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</si>
  <si>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</si>
  <si>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</si>
  <si>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</si>
  <si>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</si>
  <si>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</si>
  <si>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</si>
  <si>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</si>
  <si>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</si>
  <si>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</si>
  <si>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</si>
  <si>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</si>
  <si>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</si>
  <si>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</si>
  <si>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</si>
  <si>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</si>
  <si>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</si>
  <si>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</si>
  <si>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</si>
  <si>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</si>
  <si>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</si>
  <si>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</si>
  <si>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</si>
  <si>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</si>
  <si>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</si>
  <si>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</si>
  <si>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</si>
  <si>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</si>
  <si>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</si>
  <si>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</si>
  <si>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</si>
  <si>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</si>
  <si>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</si>
  <si>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</si>
  <si>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</si>
  <si>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</si>
  <si>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</si>
  <si>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</si>
  <si>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</si>
  <si>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</si>
  <si>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</si>
  <si>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</si>
  <si>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</si>
  <si>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</si>
  <si>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</si>
  <si>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</si>
  <si>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</si>
  <si>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</si>
  <si>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</si>
  <si>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</si>
  <si>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</si>
  <si>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</si>
  <si>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</si>
  <si>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</si>
  <si>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</si>
  <si>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</si>
  <si>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</si>
  <si>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</si>
  <si>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</si>
  <si>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</si>
  <si>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</si>
  <si>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</si>
  <si>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</si>
  <si>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</si>
  <si>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</si>
  <si>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</si>
  <si>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</si>
  <si>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</si>
  <si>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</si>
  <si>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</si>
  <si>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</si>
  <si>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</si>
  <si>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</si>
  <si>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</si>
  <si>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</si>
  <si>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</si>
  <si>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</si>
  <si>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</si>
  <si>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</si>
  <si>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</si>
  <si>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</si>
  <si>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</si>
  <si>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</si>
  <si>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</si>
  <si>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</si>
  <si>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</si>
  <si>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</si>
  <si>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</si>
  <si>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</si>
  <si>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</si>
  <si>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</si>
  <si>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</si>
  <si>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</si>
  <si>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</si>
  <si>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</si>
  <si>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</si>
  <si>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</si>
  <si>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</si>
  <si>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</si>
  <si>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</si>
  <si>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</si>
  <si>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</si>
  <si>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</si>
  <si>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</si>
  <si>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</si>
  <si>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</si>
  <si>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</si>
  <si>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</si>
  <si>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</si>
  <si>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</si>
  <si>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</si>
  <si>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</si>
  <si>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</si>
  <si>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</si>
  <si>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</si>
  <si>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</si>
  <si>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</si>
  <si>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</si>
  <si>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</si>
  <si>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</si>
  <si>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</si>
  <si>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</si>
  <si>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</si>
  <si>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</si>
  <si>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</si>
  <si>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</si>
  <si>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</si>
  <si>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</si>
  <si>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</si>
  <si>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</si>
  <si>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</si>
  <si>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</si>
  <si>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</si>
  <si>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</si>
  <si>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</si>
  <si>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</si>
  <si>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</si>
  <si>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</si>
  <si>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</si>
  <si>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</si>
  <si>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</si>
  <si>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</si>
  <si>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</si>
  <si>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</si>
  <si>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</si>
  <si>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</si>
  <si>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</si>
  <si>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</si>
  <si>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</si>
  <si>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</si>
  <si>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</si>
  <si>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</si>
  <si>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</si>
  <si>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</si>
  <si>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</si>
  <si>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</si>
  <si>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</si>
  <si>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</si>
  <si>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</si>
  <si>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</si>
  <si>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</si>
  <si>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</si>
  <si>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</si>
  <si>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</si>
  <si>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</si>
  <si>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</si>
  <si>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</si>
  <si>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</si>
  <si>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</si>
  <si>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</si>
  <si>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</si>
  <si>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</si>
  <si>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</si>
  <si>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</si>
  <si>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</si>
  <si>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</si>
  <si>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</si>
  <si>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</si>
  <si>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</si>
  <si>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</si>
  <si>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</si>
  <si>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</si>
  <si>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</si>
  <si>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</si>
  <si>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</si>
  <si>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</si>
  <si>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</si>
  <si>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</si>
  <si>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</si>
  <si>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</si>
  <si>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</si>
  <si>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</si>
  <si>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</si>
  <si>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</si>
  <si>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</si>
  <si>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</si>
  <si>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</si>
  <si>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</si>
  <si>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</si>
  <si>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</si>
  <si>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</si>
  <si>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</si>
  <si>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</si>
  <si>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</si>
  <si>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</si>
  <si>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</si>
  <si>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</si>
  <si>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</si>
  <si>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</si>
  <si>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</si>
  <si>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</si>
  <si>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</si>
  <si>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</si>
  <si>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</si>
  <si>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</si>
  <si>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</si>
  <si>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</si>
  <si>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</si>
  <si>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</si>
  <si>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</si>
  <si>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</si>
  <si>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</si>
  <si>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</si>
  <si>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</si>
  <si>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</si>
  <si>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</si>
  <si>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</si>
  <si>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</si>
  <si>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</si>
  <si>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</si>
  <si>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</si>
  <si>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</si>
  <si>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</si>
  <si>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</si>
  <si>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</si>
  <si>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</si>
  <si>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</si>
  <si>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</si>
  <si>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</si>
  <si>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</si>
  <si>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</si>
  <si>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</si>
  <si>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</si>
  <si>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</si>
  <si>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</si>
  <si>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</si>
  <si>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</si>
  <si>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</si>
  <si>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</si>
  <si>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</si>
  <si>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</si>
  <si>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</si>
  <si>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</si>
  <si>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</si>
  <si>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</si>
  <si>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</si>
  <si>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</si>
  <si>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</si>
  <si>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</si>
  <si>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</si>
  <si>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</si>
  <si>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</si>
  <si>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</si>
  <si>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</si>
  <si>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</si>
  <si>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</si>
  <si>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</si>
  <si>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</si>
  <si>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</si>
  <si>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</si>
  <si>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</si>
  <si>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</si>
  <si>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</si>
  <si>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</si>
  <si>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</si>
  <si>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</si>
  <si>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</si>
  <si>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</si>
  <si>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</si>
  <si>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</si>
  <si>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</si>
  <si>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</si>
  <si>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</si>
  <si>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</si>
  <si>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</si>
  <si>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</si>
  <si>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</si>
  <si>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</si>
  <si>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</si>
  <si>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</si>
  <si>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</si>
  <si>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</si>
  <si>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</si>
  <si>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</si>
  <si>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</si>
  <si>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</si>
  <si>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</si>
  <si>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</si>
  <si>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</si>
  <si>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</si>
  <si>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</si>
  <si>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</si>
  <si>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</si>
  <si>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</si>
  <si>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</si>
  <si>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</si>
  <si>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</si>
  <si>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</si>
  <si>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</si>
  <si>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</si>
  <si>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</si>
  <si>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</si>
  <si>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</si>
  <si>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</si>
  <si>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</si>
  <si>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</si>
  <si>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</si>
  <si>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</si>
  <si>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</si>
  <si>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</si>
  <si>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</si>
  <si>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</si>
  <si>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</si>
  <si>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</si>
  <si>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</si>
  <si>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</si>
  <si>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</si>
  <si>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</si>
  <si>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</si>
  <si>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</si>
  <si>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</si>
  <si>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</si>
  <si>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</si>
  <si>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</si>
  <si>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</si>
  <si>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</si>
  <si>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</si>
  <si>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</si>
  <si>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</si>
  <si>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</si>
  <si>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</si>
  <si>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</si>
  <si>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</si>
  <si>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</si>
  <si>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</si>
  <si>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</si>
  <si>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</si>
  <si>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</si>
  <si>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</si>
  <si>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</si>
  <si>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</si>
  <si>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</si>
  <si>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</si>
  <si>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</si>
  <si>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</si>
  <si>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</si>
  <si>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</si>
  <si>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</si>
  <si>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</si>
  <si>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</si>
  <si>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</si>
  <si>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</si>
  <si>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</si>
  <si>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</si>
  <si>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</si>
  <si>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</si>
  <si>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</si>
  <si>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</si>
  <si>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</si>
  <si>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</si>
  <si>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</si>
  <si>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</si>
  <si>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</si>
  <si>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</si>
  <si>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</si>
  <si>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</si>
  <si>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</si>
  <si>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</si>
  <si>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</si>
  <si>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</si>
  <si>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</si>
  <si>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</si>
  <si>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</si>
  <si>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</si>
  <si>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</si>
  <si>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</si>
  <si>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</si>
  <si>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</si>
  <si>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</si>
  <si>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</si>
  <si>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</si>
  <si>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</si>
  <si>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</si>
  <si>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</si>
  <si>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</si>
  <si>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</si>
  <si>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</si>
  <si>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</si>
  <si>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</si>
  <si>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</si>
  <si>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</si>
  <si>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</si>
  <si>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</si>
  <si>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</si>
  <si>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</si>
  <si>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</si>
  <si>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</si>
  <si>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</si>
  <si>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</si>
  <si>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</si>
  <si>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</si>
  <si>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</si>
  <si>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</si>
  <si>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</si>
  <si>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</si>
  <si>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</si>
  <si>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</si>
  <si>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</si>
  <si>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</si>
  <si>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</si>
  <si>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</si>
  <si>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</si>
  <si>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</si>
  <si>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</si>
  <si>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</si>
  <si>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</si>
  <si>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</si>
  <si>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</si>
  <si>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</si>
  <si>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</si>
  <si>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</si>
  <si>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</si>
  <si>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</si>
  <si>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</si>
  <si>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</si>
  <si>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</si>
  <si>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</si>
  <si>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</si>
  <si>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</si>
  <si>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</si>
  <si>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</si>
  <si>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</si>
  <si>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</si>
  <si>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</si>
  <si>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</si>
  <si>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</si>
  <si>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</si>
  <si>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</si>
  <si>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</si>
  <si>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</si>
  <si>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</si>
  <si>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</si>
  <si>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</si>
  <si>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</si>
  <si>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</si>
  <si>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</si>
  <si>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</si>
  <si>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</si>
  <si>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</si>
  <si>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</si>
  <si>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</si>
  <si>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</si>
  <si>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</si>
  <si>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</si>
  <si>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</si>
  <si>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</si>
  <si>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</si>
  <si>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</si>
  <si>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</si>
  <si>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</si>
  <si>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</si>
  <si>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</si>
  <si>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</si>
  <si>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</si>
  <si>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</si>
  <si>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</si>
  <si>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</si>
  <si>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</si>
  <si>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</si>
  <si>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</si>
  <si>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</si>
  <si>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</si>
  <si>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</si>
  <si>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</si>
  <si>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</si>
  <si>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</si>
  <si>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</si>
  <si>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</si>
  <si>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</si>
  <si>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</si>
  <si>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</si>
  <si>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</si>
  <si>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</si>
  <si>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</si>
  <si>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</si>
  <si>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</si>
  <si>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</si>
  <si>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</si>
  <si>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</si>
  <si>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</si>
  <si>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</si>
  <si>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</si>
  <si>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</si>
  <si>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</si>
  <si>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</si>
  <si>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</si>
  <si>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</si>
  <si>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</si>
  <si>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</si>
  <si>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</si>
  <si>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</si>
  <si>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</si>
  <si>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</si>
  <si>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</si>
  <si>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</si>
  <si>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</si>
  <si>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</si>
  <si>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</si>
  <si>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</si>
  <si>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</si>
  <si>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</si>
  <si>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</si>
  <si>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</si>
  <si>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</si>
  <si>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</si>
  <si>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</si>
  <si>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</si>
  <si>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</si>
  <si>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</si>
  <si>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</si>
  <si>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</si>
  <si>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</si>
  <si>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</si>
  <si>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</si>
  <si>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</si>
  <si>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</si>
  <si>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</si>
  <si>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</si>
  <si>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</si>
  <si>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</si>
  <si>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</si>
  <si>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</si>
  <si>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</si>
  <si>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</si>
  <si>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</si>
  <si>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</si>
  <si>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</si>
  <si>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</si>
  <si>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</si>
  <si>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</si>
  <si>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</si>
  <si>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</si>
  <si>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</si>
  <si>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</si>
  <si>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</si>
  <si>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</si>
  <si>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</si>
  <si>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</si>
  <si>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</si>
  <si>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</si>
  <si>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</si>
  <si>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</si>
  <si>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</si>
  <si>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</si>
  <si>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</si>
  <si>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</si>
  <si>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</si>
  <si>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</si>
  <si>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</si>
  <si>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</si>
  <si>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</si>
  <si>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</si>
  <si>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</si>
  <si>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</si>
  <si>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</si>
  <si>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</si>
  <si>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</si>
  <si>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</si>
  <si>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</si>
  <si>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</si>
  <si>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</si>
  <si>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</si>
  <si>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</si>
  <si>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</si>
  <si>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</si>
  <si>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</si>
  <si>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</si>
  <si>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</si>
  <si>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</si>
  <si>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</si>
  <si>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</si>
  <si>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</si>
  <si>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</si>
  <si>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</si>
  <si>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</si>
  <si>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</si>
  <si>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</si>
  <si>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</si>
  <si>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</si>
  <si>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</si>
  <si>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</si>
  <si>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</si>
  <si>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</si>
  <si>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</si>
  <si>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</si>
  <si>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</si>
  <si>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</si>
  <si>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</si>
  <si>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</si>
  <si>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</si>
  <si>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</si>
  <si>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</si>
  <si>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</si>
  <si>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</si>
  <si>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</si>
  <si>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</si>
  <si>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</si>
  <si>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</si>
  <si>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</si>
  <si>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</si>
  <si>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</si>
  <si>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</si>
  <si>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</si>
  <si>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</si>
  <si>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</si>
  <si>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</si>
  <si>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</si>
  <si>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</si>
  <si>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</si>
  <si>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</si>
  <si>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</si>
  <si>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</si>
  <si>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</si>
  <si>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</si>
  <si>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</si>
  <si>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</si>
  <si>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</si>
  <si>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</si>
  <si>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</si>
  <si>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</si>
  <si>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</si>
  <si>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</si>
  <si>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</si>
  <si>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</si>
  <si>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</si>
  <si>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</si>
  <si>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</si>
  <si>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</si>
  <si>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</si>
  <si>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</si>
  <si>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</si>
  <si>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</si>
  <si>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</si>
  <si>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</si>
  <si>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</si>
  <si>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</si>
  <si>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</si>
  <si>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</si>
  <si>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</si>
  <si>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</si>
  <si>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</si>
  <si>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</si>
  <si>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</si>
  <si>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</si>
  <si>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</si>
  <si>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</si>
  <si>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</si>
  <si>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</si>
  <si>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</si>
  <si>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</si>
  <si>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</si>
  <si>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</si>
  <si>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</si>
  <si>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</si>
  <si>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</si>
  <si>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</si>
  <si>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</si>
  <si>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</si>
  <si>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</si>
  <si>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</si>
  <si>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</si>
  <si>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</si>
  <si>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</si>
  <si>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</si>
  <si>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</si>
  <si>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</si>
  <si>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</si>
  <si>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</si>
  <si>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</si>
  <si>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</si>
  <si>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</si>
  <si>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</si>
  <si>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</si>
  <si>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</si>
  <si>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</si>
  <si>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</si>
  <si>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</si>
  <si>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</si>
  <si>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</si>
  <si>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</si>
  <si>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</si>
  <si>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</si>
  <si>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</si>
  <si>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</si>
  <si>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</si>
  <si>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</si>
  <si>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</si>
  <si>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</si>
  <si>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</si>
  <si>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</si>
  <si>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</si>
  <si>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</si>
  <si>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</si>
  <si>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</si>
  <si>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</si>
  <si>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</si>
  <si>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</si>
  <si>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</si>
  <si>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</si>
  <si>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</si>
  <si>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</si>
  <si>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</si>
  <si>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</si>
  <si>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</si>
  <si>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</si>
  <si>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</si>
  <si>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</si>
  <si>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</si>
  <si>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</si>
  <si>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</si>
  <si>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</si>
  <si>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</si>
  <si>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</si>
  <si>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</si>
  <si>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</si>
  <si>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</si>
  <si>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</si>
  <si>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</si>
  <si>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</si>
  <si>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</si>
  <si>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</si>
  <si>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</si>
  <si>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</si>
  <si>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</si>
  <si>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</si>
  <si>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</si>
  <si>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</si>
  <si>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</si>
  <si>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</si>
  <si>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</si>
  <si>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</si>
  <si>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</si>
  <si>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</si>
  <si>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</si>
  <si>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</si>
  <si>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</si>
  <si>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</si>
  <si>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</si>
  <si>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</si>
  <si>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</si>
  <si>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</si>
  <si>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</si>
  <si>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</si>
  <si>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</si>
  <si>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</si>
  <si>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</si>
  <si>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</si>
  <si>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</si>
  <si>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</si>
  <si>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</si>
  <si>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</si>
  <si>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</si>
  <si>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</si>
  <si>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</si>
  <si>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</si>
  <si>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</si>
  <si>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</si>
  <si>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</si>
  <si>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</si>
  <si>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</si>
  <si>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</si>
  <si>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</si>
  <si>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</si>
  <si>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</si>
  <si>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</si>
  <si>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</si>
  <si>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</si>
  <si>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</si>
  <si>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</si>
  <si>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</si>
  <si>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</si>
  <si>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</si>
  <si>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</si>
  <si>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</si>
  <si>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</si>
  <si>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</si>
  <si>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</si>
  <si>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</si>
  <si>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</si>
  <si>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</si>
  <si>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</si>
  <si>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</si>
  <si>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</si>
  <si>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</si>
  <si>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</si>
  <si>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</si>
  <si>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</si>
  <si>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</si>
  <si>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</si>
  <si>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</si>
  <si>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</si>
  <si>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</si>
  <si>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</si>
  <si>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</si>
  <si>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</si>
  <si>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</si>
  <si>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</si>
  <si>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</si>
  <si>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</si>
  <si>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</si>
  <si>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</si>
  <si>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</si>
  <si>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</si>
  <si>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</si>
  <si>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</si>
  <si>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</si>
  <si>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</si>
  <si>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</si>
  <si>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</si>
  <si>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</si>
  <si>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</si>
  <si>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</si>
  <si>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</si>
  <si>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</si>
  <si>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</si>
  <si>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</si>
  <si>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</si>
  <si>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</si>
  <si>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</si>
  <si>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</si>
  <si>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</si>
  <si>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</si>
  <si>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</si>
  <si>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</si>
  <si>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</si>
  <si>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</si>
  <si>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</si>
  <si>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</si>
  <si>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</si>
  <si>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</si>
  <si>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</si>
  <si>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</si>
  <si>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</si>
  <si>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</si>
  <si>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</si>
  <si>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</si>
  <si>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</si>
  <si>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</si>
  <si>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</si>
  <si>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</si>
  <si>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</si>
  <si>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</si>
  <si>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</si>
  <si>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</si>
  <si>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</si>
  <si>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</si>
  <si>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</si>
  <si>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</si>
  <si>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</si>
  <si>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</si>
  <si>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</si>
  <si>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</si>
  <si>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</si>
  <si>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</si>
  <si>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</si>
  <si>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</si>
  <si>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</si>
  <si>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</si>
  <si>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</si>
  <si>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</si>
  <si>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</si>
  <si>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</si>
  <si>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</si>
  <si>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</si>
  <si>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</si>
  <si>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</si>
  <si>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</si>
  <si>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</si>
  <si>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</si>
  <si>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</si>
  <si>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</si>
  <si>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</si>
  <si>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</si>
  <si>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</si>
  <si>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</si>
  <si>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</si>
  <si>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</si>
  <si>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</si>
  <si>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</si>
  <si>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</si>
  <si>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</si>
  <si>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</si>
  <si>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</si>
  <si>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</si>
  <si>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</si>
  <si>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</si>
  <si>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</si>
  <si>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</si>
  <si>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</si>
  <si>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</si>
  <si>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</si>
  <si>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</si>
  <si>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</si>
  <si>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</si>
  <si>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</si>
  <si>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</si>
  <si>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</si>
  <si>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</si>
  <si>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</si>
  <si>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</si>
  <si>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</si>
  <si>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</si>
  <si>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</si>
  <si>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</si>
  <si>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</si>
  <si>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</si>
  <si>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</si>
  <si>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</si>
  <si>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</si>
  <si>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</si>
  <si>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</si>
  <si>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</si>
  <si>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</si>
  <si>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</si>
  <si>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</si>
  <si>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</si>
  <si>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</si>
  <si>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</si>
  <si>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</si>
  <si>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</si>
  <si>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</si>
  <si>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</si>
  <si>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</si>
  <si>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</si>
  <si>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</si>
  <si>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</si>
  <si>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</si>
  <si>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</si>
  <si>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</si>
  <si>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</si>
  <si>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</si>
  <si>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</si>
  <si>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</si>
  <si>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</si>
  <si>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</si>
  <si>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</si>
  <si>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</si>
  <si>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</si>
  <si>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</si>
  <si>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</si>
  <si>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</si>
  <si>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</si>
  <si>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</si>
  <si>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</si>
  <si>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</si>
  <si>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</si>
  <si>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</si>
  <si>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</si>
  <si>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</si>
  <si>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</si>
  <si>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</si>
  <si>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</si>
  <si>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</si>
  <si>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</si>
  <si>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</si>
  <si>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</si>
  <si>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</si>
  <si>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</si>
  <si>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</si>
  <si>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</si>
  <si>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</si>
  <si>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</si>
  <si>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</si>
  <si>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</si>
  <si>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</si>
  <si>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</si>
  <si>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</si>
  <si>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</si>
  <si>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</si>
  <si>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</si>
  <si>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</si>
  <si>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</si>
  <si>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</si>
  <si>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</si>
  <si>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</si>
  <si>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</si>
  <si>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</si>
  <si>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</si>
  <si>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</si>
  <si>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</si>
  <si>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</si>
  <si>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</si>
  <si>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</si>
  <si>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</si>
  <si>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</si>
  <si>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</si>
  <si>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</si>
  <si>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</si>
  <si>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</si>
  <si>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</si>
  <si>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</si>
  <si>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</si>
  <si>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</si>
  <si>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</si>
  <si>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</si>
  <si>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</si>
  <si>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</si>
  <si>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</si>
  <si>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</si>
  <si>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</si>
  <si>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</si>
  <si>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</si>
  <si>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</si>
  <si>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</si>
  <si>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</si>
  <si>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</si>
  <si>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</si>
  <si>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</si>
  <si>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</si>
  <si>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</si>
  <si>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</si>
  <si>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</si>
  <si>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</si>
  <si>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</si>
  <si>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</si>
  <si>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</si>
  <si>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</si>
  <si>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</si>
  <si>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</si>
  <si>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</si>
  <si>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</si>
  <si>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</si>
  <si>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</si>
  <si>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</si>
  <si>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</si>
  <si>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</si>
  <si>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</si>
  <si>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</si>
  <si>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</si>
  <si>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</si>
  <si>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</si>
  <si>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</si>
  <si>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</si>
  <si>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</si>
  <si>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</si>
  <si>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</si>
  <si>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</si>
  <si>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</si>
  <si>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</si>
  <si>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</si>
  <si>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</si>
  <si>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</si>
  <si>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</si>
  <si>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</si>
  <si>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</si>
  <si>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</si>
  <si>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</si>
  <si>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</si>
  <si>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</si>
  <si>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</si>
  <si>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</si>
  <si>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</si>
  <si>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</si>
  <si>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</si>
  <si>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</si>
  <si>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</si>
  <si>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</si>
  <si>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</si>
  <si>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</si>
  <si>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</si>
  <si>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</si>
  <si>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</si>
  <si>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</si>
  <si>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</si>
  <si>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</si>
  <si>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</si>
  <si>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</si>
  <si>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</si>
  <si>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</si>
  <si>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</si>
  <si>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</si>
  <si>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</si>
  <si>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</si>
  <si>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</si>
  <si>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</si>
  <si>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</si>
  <si>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</si>
  <si>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</si>
  <si>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</si>
  <si>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</si>
  <si>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</si>
  <si>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</si>
  <si>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</si>
  <si>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</si>
  <si>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</si>
  <si>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</si>
  <si>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</si>
  <si>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</si>
  <si>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</si>
  <si>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</si>
  <si>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</si>
  <si>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</si>
  <si>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</si>
  <si>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</si>
  <si>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</si>
  <si>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</si>
  <si>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</si>
  <si>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</si>
  <si>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</si>
  <si>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</si>
  <si>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</si>
  <si>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</si>
  <si>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</si>
  <si>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</si>
  <si>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</si>
  <si>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</si>
  <si>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</si>
  <si>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</si>
  <si>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</si>
  <si>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</si>
  <si>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</si>
  <si>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</si>
  <si>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</si>
  <si>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</si>
  <si>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</si>
  <si>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</si>
  <si>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</si>
  <si>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</si>
  <si>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</si>
  <si>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</si>
  <si>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</si>
  <si>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</si>
  <si>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</si>
  <si>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</si>
  <si>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</si>
  <si>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</si>
  <si>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</si>
  <si>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</si>
  <si>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</si>
  <si>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</si>
  <si>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</si>
  <si>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</si>
  <si>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</si>
  <si>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</si>
  <si>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</si>
  <si>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</si>
  <si>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</si>
  <si>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</si>
  <si>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</si>
  <si>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</si>
  <si>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</si>
  <si>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</si>
  <si>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</si>
  <si>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</si>
  <si>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</si>
  <si>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</si>
  <si>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</si>
  <si>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</si>
  <si>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</si>
  <si>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</si>
  <si>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</si>
  <si>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</si>
  <si>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</si>
  <si>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</si>
  <si>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</si>
  <si>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</si>
  <si>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</si>
  <si>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</si>
  <si>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</si>
  <si>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</si>
  <si>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</si>
  <si>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</si>
  <si>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</si>
  <si>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</si>
  <si>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</si>
  <si>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</si>
  <si>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</si>
  <si>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</si>
  <si>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</si>
  <si>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</si>
  <si>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</si>
  <si>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</si>
  <si>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</si>
  <si>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</si>
  <si>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</si>
  <si>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</si>
  <si>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</si>
  <si>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</si>
  <si>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</si>
  <si>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</si>
  <si>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</si>
  <si>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</si>
  <si>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</si>
  <si>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</si>
  <si>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</si>
  <si>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</si>
  <si>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</si>
  <si>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</si>
  <si>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</si>
  <si>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</si>
  <si>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</si>
  <si>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</si>
  <si>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</si>
  <si>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</si>
  <si>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</si>
  <si>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</si>
  <si>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</si>
  <si>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</si>
  <si>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</si>
  <si>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</si>
  <si>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</si>
  <si>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</si>
  <si>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</si>
  <si>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</si>
  <si>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</si>
  <si>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</si>
  <si>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</si>
  <si>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</si>
  <si>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</si>
  <si>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</si>
  <si>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</si>
  <si>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</si>
  <si>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</si>
  <si>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</si>
  <si>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</si>
  <si>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</si>
  <si>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</si>
  <si>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</si>
  <si>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</si>
  <si>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</si>
  <si>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</si>
  <si>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</si>
  <si>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</si>
  <si>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</si>
  <si>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</si>
  <si>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</si>
  <si>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</si>
  <si>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</si>
  <si>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</si>
  <si>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</si>
  <si>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</si>
  <si>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</si>
  <si>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</si>
  <si>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</si>
  <si>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</si>
  <si>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</si>
  <si>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</si>
  <si>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</si>
  <si>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</si>
  <si>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</si>
  <si>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</si>
  <si>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</si>
  <si>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</si>
  <si>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</si>
  <si>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</si>
  <si>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</si>
  <si>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</si>
  <si>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</si>
  <si>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</si>
  <si>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</si>
  <si>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</si>
  <si>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</si>
  <si>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</si>
  <si>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</si>
  <si>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</si>
  <si>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</si>
  <si>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</si>
  <si>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</si>
  <si>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</si>
  <si>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</si>
  <si>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</si>
  <si>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</si>
  <si>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</si>
  <si>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</si>
  <si>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</si>
  <si>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</si>
  <si>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</si>
  <si>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</si>
  <si>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</si>
  <si>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</si>
  <si>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</si>
  <si>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</si>
  <si>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</si>
  <si>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</si>
  <si>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</si>
  <si>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</si>
  <si>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</si>
  <si>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</si>
  <si>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</si>
  <si>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</si>
  <si>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</si>
  <si>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</si>
  <si>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</si>
  <si>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</si>
  <si>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</si>
  <si>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</si>
  <si>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</si>
  <si>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</si>
  <si>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</si>
  <si>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</si>
  <si>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</si>
  <si>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</si>
  <si>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</si>
  <si>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</si>
  <si>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</si>
  <si>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</si>
  <si>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</si>
  <si>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</si>
  <si>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</si>
  <si>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</si>
  <si>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</si>
  <si>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</si>
  <si>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</si>
  <si>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</si>
  <si>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</si>
  <si>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</si>
  <si>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</si>
  <si>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</si>
  <si>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</si>
  <si>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</si>
  <si>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</si>
  <si>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</si>
  <si>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</si>
  <si>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</si>
  <si>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</si>
  <si>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</si>
  <si>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</si>
  <si>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</si>
  <si>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</si>
  <si>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</si>
  <si>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</si>
  <si>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</si>
  <si>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</si>
  <si>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</si>
  <si>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</si>
  <si>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</si>
  <si>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</si>
  <si>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</si>
  <si>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</si>
  <si>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</si>
  <si>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</si>
  <si>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</si>
  <si>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</si>
  <si>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</si>
  <si>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</si>
  <si>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</si>
  <si>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</si>
  <si>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</si>
  <si>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</si>
  <si>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</si>
  <si>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</si>
  <si>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</si>
  <si>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</si>
  <si>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</si>
  <si>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</si>
  <si>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</si>
  <si>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</si>
  <si>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</si>
  <si>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</si>
  <si>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</si>
  <si>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</si>
  <si>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</si>
  <si>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</si>
  <si>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</si>
  <si>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</si>
  <si>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</si>
  <si>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</si>
  <si>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</si>
  <si>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</si>
  <si>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</si>
  <si>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</si>
  <si>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</si>
  <si>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</si>
  <si>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</si>
  <si>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</si>
  <si>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</si>
  <si>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</si>
  <si>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</si>
  <si>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</si>
  <si>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</si>
  <si>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</si>
  <si>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</si>
  <si>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</si>
  <si>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</si>
  <si>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</si>
  <si>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</si>
  <si>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</si>
  <si>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</si>
  <si>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</si>
  <si>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</si>
  <si>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</si>
  <si>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</si>
  <si>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</si>
  <si>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</si>
  <si>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</si>
  <si>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</si>
  <si>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</si>
  <si>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</si>
  <si>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</si>
  <si>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</si>
  <si>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</si>
  <si>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</si>
  <si>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</si>
  <si>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</si>
  <si>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</si>
  <si>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</si>
  <si>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</si>
  <si>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</si>
  <si>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</si>
  <si>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</si>
  <si>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</si>
  <si>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</si>
  <si>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</si>
  <si>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</si>
  <si>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</si>
  <si>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</si>
  <si>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</si>
  <si>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</si>
  <si>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</si>
  <si>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</si>
  <si>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</si>
  <si>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</si>
  <si>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</si>
  <si>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</si>
  <si>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</si>
  <si>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</si>
  <si>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</si>
  <si>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</si>
  <si>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</si>
  <si>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</si>
  <si>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</si>
  <si>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</si>
  <si>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</si>
  <si>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</si>
  <si>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</si>
  <si>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</si>
  <si>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</si>
  <si>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</si>
  <si>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</si>
  <si>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</si>
  <si>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</si>
  <si>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</si>
  <si>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</si>
  <si>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</si>
  <si>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</si>
  <si>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</si>
  <si>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</si>
  <si>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</si>
  <si>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</si>
  <si>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</si>
  <si>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</si>
  <si>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</si>
  <si>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</si>
  <si>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</si>
  <si>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</si>
  <si>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</si>
  <si>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</si>
  <si>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</si>
  <si>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</si>
  <si>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</si>
  <si>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</si>
  <si>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</si>
  <si>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</si>
  <si>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</si>
  <si>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</si>
  <si>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</si>
  <si>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</si>
  <si>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</si>
  <si>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</si>
  <si>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</si>
  <si>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</si>
  <si>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</si>
  <si>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</si>
  <si>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</si>
  <si>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</si>
  <si>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</si>
  <si>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</si>
  <si>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</si>
  <si>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</si>
  <si>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</si>
  <si>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</si>
  <si>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</si>
  <si>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</si>
  <si>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</si>
  <si>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</si>
  <si>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</si>
  <si>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</si>
  <si>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</si>
  <si>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</si>
  <si>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</si>
  <si>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</si>
  <si>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</si>
  <si>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</si>
  <si>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</si>
  <si>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</si>
  <si>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</si>
  <si>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</si>
  <si>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</si>
  <si>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</si>
  <si>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</si>
  <si>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</si>
  <si>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</si>
  <si>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</si>
  <si>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</si>
  <si>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</si>
  <si>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</si>
  <si>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</si>
  <si>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</si>
  <si>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</si>
  <si>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</si>
  <si>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</si>
  <si>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</si>
  <si>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</si>
  <si>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</si>
  <si>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</si>
  <si>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</si>
  <si>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</si>
  <si>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</si>
  <si>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</si>
  <si>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</si>
  <si>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</si>
  <si>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</si>
  <si>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</si>
  <si>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</si>
  <si>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</si>
  <si>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</si>
  <si>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</si>
  <si>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</si>
  <si>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</si>
  <si>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</si>
  <si>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</si>
  <si>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</si>
  <si>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</si>
  <si>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</si>
  <si>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</si>
  <si>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</si>
  <si>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</si>
  <si>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</si>
  <si>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</si>
  <si>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</si>
  <si>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</si>
  <si>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</si>
  <si>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</si>
  <si>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</si>
  <si>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</si>
  <si>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</si>
  <si>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</si>
  <si>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</si>
  <si>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</si>
  <si>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</si>
  <si>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</si>
  <si>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</si>
  <si>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</si>
  <si>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</si>
  <si>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</si>
  <si>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</si>
  <si>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</si>
  <si>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</si>
  <si>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</si>
  <si>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</si>
  <si>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</si>
  <si>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</si>
  <si>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</si>
  <si>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</si>
  <si>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</si>
  <si>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</si>
  <si>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</si>
  <si>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</si>
  <si>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</si>
  <si>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</si>
  <si>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</si>
  <si>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</si>
  <si>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</si>
  <si>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</si>
  <si>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</si>
  <si>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</si>
  <si>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</si>
  <si>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</si>
  <si>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</si>
  <si>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</si>
  <si>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</si>
  <si>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</si>
  <si>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</si>
  <si>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</si>
  <si>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</si>
  <si>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</si>
  <si>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</si>
  <si>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</si>
  <si>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</si>
  <si>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</si>
  <si>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</si>
  <si>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</si>
  <si>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</si>
  <si>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</si>
  <si>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</si>
  <si>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</si>
  <si>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</si>
  <si>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</si>
  <si>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</si>
  <si>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</si>
  <si>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</si>
  <si>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</si>
  <si>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</si>
  <si>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</si>
  <si>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</si>
  <si>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</si>
  <si>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</si>
  <si>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</si>
  <si>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</si>
  <si>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</si>
  <si>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</si>
  <si>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</si>
  <si>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</si>
  <si>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</si>
  <si>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</si>
  <si>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</si>
  <si>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</si>
  <si>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</si>
  <si>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</si>
  <si>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</si>
  <si>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</si>
  <si>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</si>
  <si>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</si>
  <si>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</si>
  <si>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</si>
  <si>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</si>
  <si>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</si>
  <si>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</si>
  <si>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</si>
  <si>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</si>
  <si>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</si>
  <si>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</si>
  <si>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</si>
  <si>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</si>
  <si>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</si>
  <si>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</si>
  <si>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</si>
  <si>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</si>
  <si>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</si>
  <si>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</si>
  <si>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</si>
  <si>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</si>
  <si>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</si>
  <si>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</si>
  <si>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</si>
  <si>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</si>
  <si>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</si>
  <si>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</si>
  <si>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</si>
  <si>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</si>
  <si>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</si>
  <si>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</si>
  <si>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</si>
  <si>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</si>
  <si>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</si>
  <si>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</si>
  <si>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</si>
  <si>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</si>
  <si>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</si>
  <si>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</si>
  <si>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</si>
  <si>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</si>
  <si>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</si>
  <si>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</si>
  <si>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</si>
  <si>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</si>
  <si>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</si>
  <si>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</si>
  <si>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</si>
  <si>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</si>
  <si>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</si>
  <si>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</si>
  <si>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</si>
  <si>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</si>
  <si>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</si>
  <si>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</si>
  <si>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</si>
  <si>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</si>
  <si>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</si>
  <si>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</si>
  <si>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</si>
  <si>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</si>
  <si>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</si>
  <si>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</si>
  <si>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</si>
  <si>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</si>
  <si>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</si>
  <si>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</si>
  <si>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</si>
  <si>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</si>
  <si>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</si>
  <si>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</si>
  <si>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</si>
  <si>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</si>
  <si>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</si>
  <si>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</si>
  <si>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</si>
  <si>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</si>
  <si>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</si>
  <si>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</si>
  <si>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</si>
  <si>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</si>
  <si>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</si>
  <si>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</si>
  <si>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</si>
  <si>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</si>
  <si>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</si>
  <si>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</si>
  <si>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</si>
  <si>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</si>
  <si>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</si>
  <si>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</si>
  <si>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</si>
  <si>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</si>
  <si>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</si>
  <si>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</si>
  <si>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</si>
  <si>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</si>
  <si>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</si>
  <si>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</si>
  <si>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</si>
  <si>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</si>
  <si>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</si>
  <si>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</si>
  <si>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</si>
  <si>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</si>
  <si>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</si>
  <si>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</si>
  <si>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</si>
  <si>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</si>
  <si>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</si>
  <si>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</si>
  <si>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</si>
  <si>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</si>
  <si>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</si>
  <si>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</si>
  <si>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</si>
  <si>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</si>
  <si>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</si>
  <si>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</si>
  <si>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</si>
  <si>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</si>
  <si>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</si>
  <si>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</si>
  <si>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</si>
  <si>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</si>
  <si>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</si>
  <si>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</si>
  <si>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</si>
  <si>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</si>
  <si>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</si>
  <si>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</si>
  <si>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</si>
  <si>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</si>
  <si>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</si>
  <si>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</si>
  <si>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</si>
  <si>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</si>
  <si>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</si>
  <si>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</si>
  <si>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</si>
  <si>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</si>
  <si>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</si>
  <si>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</si>
  <si>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</si>
  <si>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</si>
  <si>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</si>
  <si>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</si>
  <si>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</si>
  <si>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</si>
  <si>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</si>
  <si>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</si>
  <si>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</si>
  <si>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</si>
  <si>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</si>
  <si>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</si>
  <si>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</si>
  <si>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</si>
  <si>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</si>
  <si>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</si>
  <si>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</si>
  <si>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</si>
  <si>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</si>
  <si>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</si>
  <si>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</si>
  <si>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</si>
  <si>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</si>
  <si>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</si>
  <si>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</si>
  <si>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</si>
  <si>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</si>
  <si>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</si>
  <si>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</si>
  <si>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</si>
  <si>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</si>
  <si>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</si>
  <si>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</si>
  <si>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</si>
  <si>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</si>
  <si>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</si>
  <si>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</si>
  <si>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</si>
  <si>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</si>
  <si>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</si>
  <si>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</si>
  <si>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</si>
  <si>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</si>
  <si>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</si>
  <si>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</si>
  <si>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</si>
  <si>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</si>
  <si>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</si>
  <si>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</si>
  <si>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</si>
  <si>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</si>
  <si>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</si>
  <si>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</si>
  <si>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</si>
  <si>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</si>
  <si>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</si>
  <si>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</si>
  <si>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</si>
  <si>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</si>
  <si>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</si>
  <si>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</si>
  <si>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</si>
  <si>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</si>
  <si>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</si>
  <si>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</si>
  <si>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</si>
  <si>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</si>
  <si>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</si>
  <si>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</si>
  <si>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</si>
  <si>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</si>
  <si>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</si>
  <si>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</si>
  <si>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</si>
  <si>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</si>
  <si>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</si>
  <si>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</si>
  <si>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</si>
  <si>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</si>
  <si>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</si>
  <si>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</si>
  <si>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</si>
  <si>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</si>
  <si>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</si>
  <si>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</si>
  <si>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</si>
  <si>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</si>
  <si>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</si>
  <si>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</si>
  <si>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</si>
  <si>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</si>
  <si>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</si>
  <si>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</si>
  <si>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</si>
  <si>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</si>
  <si>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</si>
  <si>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</si>
  <si>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</si>
  <si>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</si>
  <si>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</si>
  <si>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</si>
  <si>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</si>
  <si>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</si>
  <si>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</si>
  <si>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</si>
  <si>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</si>
  <si>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</si>
  <si>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</si>
  <si>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</si>
  <si>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</si>
  <si>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</si>
  <si>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</si>
  <si>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</si>
  <si>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</si>
  <si>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</si>
  <si>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</si>
  <si>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</si>
  <si>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</si>
  <si>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</si>
  <si>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</si>
  <si>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</si>
  <si>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</si>
  <si>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</si>
  <si>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</si>
  <si>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</si>
  <si>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</si>
  <si>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</si>
  <si>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</si>
  <si>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</si>
  <si>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</si>
  <si>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</si>
  <si>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</si>
  <si>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</si>
  <si>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</si>
  <si>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</si>
  <si>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</si>
  <si>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</si>
  <si>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</si>
  <si>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</si>
  <si>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</si>
  <si>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</si>
  <si>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</si>
  <si>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</si>
  <si>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</si>
  <si>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</si>
  <si>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</si>
  <si>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</si>
  <si>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</si>
  <si>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</si>
  <si>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</si>
  <si>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</si>
  <si>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</si>
  <si>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</si>
  <si>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</si>
  <si>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</si>
  <si>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</si>
  <si>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</si>
  <si>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</si>
  <si>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</si>
  <si>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</si>
  <si>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</si>
  <si>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</si>
  <si>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</si>
  <si>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</si>
  <si>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</si>
  <si>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</si>
  <si>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</si>
  <si>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</si>
  <si>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</si>
  <si>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</si>
  <si>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</si>
  <si>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</si>
  <si>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</si>
  <si>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</si>
  <si>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</si>
  <si>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</si>
  <si>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</si>
  <si>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</si>
  <si>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</si>
  <si>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</si>
  <si>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</si>
  <si>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</si>
  <si>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</si>
  <si>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</si>
  <si>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</si>
  <si>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</si>
  <si>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</si>
  <si>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</si>
  <si>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</si>
  <si>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</si>
  <si>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</si>
  <si>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</si>
  <si>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</si>
  <si>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</si>
  <si>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</si>
  <si>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</si>
  <si>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</si>
  <si>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</si>
  <si>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</si>
  <si>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</si>
  <si>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</si>
  <si>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</si>
  <si>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</si>
  <si>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</si>
  <si>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</si>
  <si>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</si>
  <si>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</si>
  <si>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</si>
  <si>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</si>
  <si>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</si>
  <si>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</si>
  <si>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</si>
  <si>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</si>
  <si>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</si>
  <si>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</si>
  <si>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</si>
  <si>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</si>
  <si>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</si>
  <si>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</si>
  <si>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</si>
  <si>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</si>
  <si>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</si>
  <si>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</si>
  <si>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</si>
  <si>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</si>
  <si>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</si>
  <si>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</si>
  <si>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</si>
  <si>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</si>
  <si>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</si>
  <si>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</si>
  <si>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</si>
  <si>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</si>
  <si>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</si>
  <si>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</si>
  <si>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</si>
  <si>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</si>
  <si>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</si>
  <si>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</si>
  <si>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</si>
  <si>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</si>
  <si>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</si>
  <si>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</si>
  <si>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</si>
  <si>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</si>
  <si>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</si>
  <si>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</si>
  <si>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</si>
  <si>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</si>
  <si>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</si>
  <si>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</si>
  <si>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</si>
  <si>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</si>
  <si>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</si>
  <si>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</si>
  <si>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</si>
  <si>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</si>
  <si>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</si>
  <si>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</si>
  <si>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</si>
  <si>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</si>
  <si>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</si>
  <si>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</si>
  <si>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</si>
  <si>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</si>
  <si>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</si>
  <si>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</si>
  <si>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</si>
  <si>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</si>
  <si>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</si>
  <si>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</si>
  <si>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</si>
  <si>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</si>
  <si>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</si>
  <si>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</si>
  <si>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</si>
  <si>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</si>
  <si>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</si>
  <si>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</si>
  <si>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</si>
  <si>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</si>
  <si>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</si>
  <si>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</si>
  <si>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</si>
  <si>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</si>
  <si>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</si>
  <si>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</si>
  <si>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</si>
  <si>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</si>
  <si>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</si>
  <si>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</si>
  <si>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</si>
  <si>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</si>
  <si>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</si>
  <si>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</si>
  <si>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</si>
  <si>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</si>
  <si>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</si>
  <si>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</si>
  <si>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</si>
  <si>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</si>
  <si>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</si>
  <si>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</si>
  <si>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</si>
  <si>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</si>
  <si>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</si>
  <si>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</si>
  <si>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</si>
  <si>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</si>
  <si>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</si>
  <si>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</si>
  <si>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</si>
  <si>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</si>
  <si>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</si>
  <si>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</si>
  <si>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</si>
  <si>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</si>
  <si>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</si>
  <si>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</si>
  <si>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</si>
  <si>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</si>
  <si>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</si>
  <si>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</si>
  <si>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</si>
  <si>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</si>
  <si>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</si>
  <si>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</si>
  <si>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</si>
  <si>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</si>
  <si>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</si>
  <si>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</si>
  <si>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</si>
  <si>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</si>
  <si>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</si>
  <si>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</si>
  <si>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</si>
  <si>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</si>
  <si>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</si>
  <si>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</si>
  <si>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</si>
  <si>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</si>
  <si>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</si>
  <si>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</si>
  <si>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</si>
  <si>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</si>
  <si>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</si>
  <si>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</si>
  <si>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</si>
  <si>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</si>
  <si>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</si>
  <si>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</si>
  <si>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</si>
  <si>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</si>
  <si>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</si>
  <si>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</si>
  <si>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</si>
  <si>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</si>
  <si>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</si>
  <si>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</si>
  <si>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</si>
  <si>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</si>
  <si>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</si>
  <si>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</si>
  <si>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</si>
  <si>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</si>
  <si>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</si>
  <si>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</si>
  <si>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</si>
  <si>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</si>
  <si>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</si>
  <si>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</si>
  <si>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</si>
  <si>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</si>
  <si>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</si>
  <si>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</si>
  <si>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</si>
  <si>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</si>
  <si>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</si>
  <si>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</si>
  <si>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</si>
  <si>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</si>
  <si>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</si>
  <si>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</si>
  <si>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</si>
  <si>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</si>
  <si>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</si>
  <si>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</si>
  <si>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</si>
  <si>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</si>
  <si>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</si>
  <si>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</si>
  <si>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</si>
  <si>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</si>
  <si>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</si>
  <si>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</si>
  <si>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</si>
  <si>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</si>
  <si>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</si>
  <si>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</si>
  <si>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</si>
  <si>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</si>
  <si>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</si>
  <si>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</si>
  <si>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</si>
  <si>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</si>
  <si>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</si>
  <si>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</si>
  <si>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</si>
  <si>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</si>
  <si>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</si>
  <si>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</si>
  <si>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</si>
  <si>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</si>
  <si>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</si>
  <si>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</si>
  <si>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</si>
  <si>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</si>
  <si>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</si>
  <si>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</si>
  <si>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</si>
  <si>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</si>
  <si>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</si>
  <si>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</si>
  <si>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</si>
  <si>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</si>
  <si>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</si>
  <si>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</si>
  <si>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</si>
  <si>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</si>
  <si>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</si>
  <si>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</si>
  <si>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</si>
  <si>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</si>
  <si>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</si>
  <si>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</si>
  <si>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</si>
  <si>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</si>
  <si>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</si>
  <si>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</si>
  <si>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</si>
  <si>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</si>
  <si>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</si>
  <si>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</si>
  <si>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</si>
  <si>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</si>
  <si>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</si>
  <si>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</si>
  <si>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</si>
  <si>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</si>
  <si>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</si>
  <si>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</si>
  <si>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</si>
  <si>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</si>
  <si>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</si>
  <si>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</si>
  <si>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</si>
  <si>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</si>
  <si>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</si>
  <si>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</si>
  <si>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</si>
  <si>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</si>
  <si>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</si>
  <si>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</si>
  <si>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</si>
  <si>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</si>
  <si>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</si>
  <si>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</si>
  <si>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</si>
  <si>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</si>
  <si>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</si>
  <si>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</si>
  <si>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</si>
  <si>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</si>
  <si>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</si>
  <si>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</si>
  <si>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</si>
  <si>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</si>
  <si>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</si>
  <si>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</si>
  <si>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</si>
  <si>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</si>
  <si>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</si>
  <si>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</si>
  <si>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</si>
  <si>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</si>
  <si>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</si>
  <si>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</si>
  <si>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</si>
  <si>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</si>
  <si>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</si>
  <si>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</si>
  <si>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</si>
  <si>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</si>
  <si>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</si>
  <si>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</si>
  <si>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</si>
  <si>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</si>
  <si>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</si>
  <si>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</si>
  <si>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</si>
  <si>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</si>
  <si>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</si>
  <si>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</si>
  <si>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</si>
  <si>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</si>
  <si>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</si>
  <si>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</si>
  <si>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</si>
  <si>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</si>
  <si>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</si>
  <si>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</si>
  <si>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</si>
  <si>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</si>
  <si>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</si>
  <si>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</si>
  <si>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</si>
  <si>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</si>
  <si>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</si>
  <si>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</si>
  <si>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</si>
  <si>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</si>
  <si>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</si>
  <si>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</si>
  <si>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</si>
  <si>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</si>
  <si>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</si>
  <si>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</si>
  <si>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</si>
  <si>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</si>
  <si>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</si>
  <si>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</si>
  <si>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</si>
  <si>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</si>
  <si>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</si>
  <si>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</si>
  <si>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</si>
  <si>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</si>
  <si>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</si>
  <si>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</si>
  <si>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</si>
  <si>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</si>
  <si>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</si>
  <si>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</si>
  <si>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</si>
  <si>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</si>
  <si>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</si>
  <si>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</si>
  <si>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</si>
  <si>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</si>
  <si>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</si>
  <si>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</si>
  <si>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</si>
  <si>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</si>
  <si>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</si>
  <si>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</si>
  <si>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</si>
  <si>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</si>
  <si>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</si>
  <si>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</si>
  <si>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</si>
  <si>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</si>
  <si>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</si>
  <si>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</si>
  <si>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</si>
  <si>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</si>
  <si>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</si>
  <si>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</si>
  <si>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</si>
  <si>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</si>
  <si>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</si>
  <si>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</si>
  <si>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</si>
  <si>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</si>
  <si>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</si>
  <si>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</si>
  <si>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</si>
  <si>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</si>
  <si>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</si>
  <si>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</si>
  <si>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</si>
  <si>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</si>
  <si>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</si>
  <si>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</si>
  <si>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</si>
  <si>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</si>
  <si>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</si>
  <si>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</si>
  <si>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</si>
  <si>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</si>
  <si>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</si>
  <si>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</si>
  <si>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</si>
  <si>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</si>
  <si>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</si>
  <si>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</si>
  <si>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</si>
  <si>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</si>
  <si>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</si>
  <si>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</si>
  <si>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</si>
  <si>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</si>
  <si>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</si>
  <si>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</si>
  <si>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</si>
  <si>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</si>
  <si>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</si>
  <si>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</si>
  <si>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</si>
  <si>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</si>
  <si>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</si>
  <si>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</si>
  <si>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</si>
  <si>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</si>
  <si>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</si>
  <si>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</si>
  <si>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</si>
  <si>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</si>
  <si>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</si>
  <si>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</si>
  <si>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</si>
  <si>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</si>
  <si>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</si>
  <si>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</si>
  <si>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</si>
  <si>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</si>
  <si>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</si>
  <si>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</si>
  <si>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</si>
  <si>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</si>
  <si>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</si>
  <si>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</si>
  <si>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</si>
  <si>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</si>
  <si>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</si>
  <si>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</si>
  <si>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</si>
  <si>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</si>
  <si>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</si>
  <si>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</si>
  <si>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</si>
  <si>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</si>
  <si>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</si>
  <si>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</si>
  <si>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</si>
  <si>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</si>
  <si>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</si>
  <si>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</si>
  <si>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</si>
  <si>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</si>
  <si>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</si>
  <si>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</si>
  <si>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</si>
  <si>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</si>
  <si>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</si>
  <si>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</si>
  <si>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</si>
  <si>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</si>
  <si>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</si>
  <si>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</si>
  <si>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</si>
  <si>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</si>
  <si>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</si>
  <si>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</si>
  <si>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</si>
  <si>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</si>
  <si>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</si>
  <si>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</si>
  <si>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</si>
  <si>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</si>
  <si>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</si>
  <si>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</si>
  <si>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</si>
  <si>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</si>
  <si>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</si>
  <si>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</si>
  <si>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</si>
  <si>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</si>
  <si>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</si>
  <si>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</si>
  <si>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</si>
  <si>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</si>
  <si>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</si>
  <si>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</si>
  <si>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</si>
  <si>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</si>
  <si>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</si>
  <si>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</si>
  <si>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</si>
  <si>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</si>
  <si>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</si>
  <si>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</si>
  <si>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</si>
  <si>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</si>
  <si>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</si>
  <si>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</si>
  <si>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</si>
  <si>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</si>
  <si>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</si>
  <si>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</si>
  <si>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</si>
  <si>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</si>
  <si>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</si>
  <si>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</si>
  <si>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</si>
  <si>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</si>
  <si>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</si>
  <si>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</si>
  <si>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</si>
  <si>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</si>
  <si>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</si>
  <si>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</si>
  <si>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</si>
  <si>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</si>
  <si>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</si>
  <si>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</si>
  <si>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</si>
  <si>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</si>
  <si>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</si>
  <si>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</si>
  <si>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</si>
  <si>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</si>
  <si>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</si>
  <si>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</si>
  <si>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</si>
  <si>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</si>
  <si>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</si>
  <si>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</si>
  <si>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</si>
  <si>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</si>
  <si>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</si>
  <si>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</si>
  <si>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</si>
  <si>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</si>
  <si>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</si>
  <si>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</si>
  <si>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</si>
  <si>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</si>
  <si>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</si>
  <si>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</si>
  <si>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</si>
  <si>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</si>
  <si>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</si>
  <si>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</si>
  <si>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</si>
  <si>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</si>
  <si>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</si>
  <si>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</si>
  <si>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</si>
  <si>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</si>
  <si>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</si>
  <si>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</si>
  <si>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</si>
  <si>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</si>
  <si>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</si>
  <si>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</si>
  <si>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</si>
  <si>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</si>
  <si>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</si>
  <si>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</si>
  <si>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</si>
  <si>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</si>
  <si>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</si>
  <si>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</si>
  <si>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</si>
  <si>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</si>
  <si>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</si>
  <si>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</si>
  <si>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</si>
  <si>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</si>
  <si>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</si>
  <si>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</si>
  <si>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</si>
  <si>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</si>
  <si>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</si>
  <si>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</si>
  <si>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</si>
  <si>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</si>
  <si>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</si>
  <si>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</si>
  <si>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</si>
  <si>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</si>
  <si>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</si>
  <si>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</si>
  <si>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</si>
  <si>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</si>
  <si>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</si>
  <si>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</si>
  <si>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</si>
  <si>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</si>
  <si>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</si>
  <si>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</si>
  <si>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</si>
  <si>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</si>
  <si>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</si>
  <si>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</si>
  <si>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</si>
  <si>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</si>
  <si>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</si>
  <si>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</si>
  <si>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</si>
  <si>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</si>
  <si>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</si>
  <si>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</si>
  <si>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</si>
  <si>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</si>
  <si>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</si>
  <si>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</si>
  <si>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</si>
  <si>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</si>
  <si>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</si>
  <si>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</si>
  <si>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</si>
  <si>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</si>
  <si>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</si>
  <si>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</si>
  <si>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</si>
  <si>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</si>
  <si>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</si>
  <si>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</si>
  <si>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</si>
  <si>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</si>
  <si>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</si>
  <si>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</si>
  <si>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</si>
  <si>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</si>
  <si>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</si>
  <si>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</si>
  <si>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</si>
  <si>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</si>
  <si>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</si>
  <si>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</si>
  <si>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</si>
  <si>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</si>
  <si>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</si>
  <si>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</si>
  <si>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</si>
  <si>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</si>
  <si>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</si>
  <si>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</si>
  <si>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</si>
  <si>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</si>
  <si>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</si>
  <si>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</si>
  <si>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</si>
  <si>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</si>
  <si>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</si>
  <si>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</si>
  <si>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</si>
  <si>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</si>
  <si>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</si>
  <si>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</si>
  <si>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</si>
  <si>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</si>
  <si>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</si>
  <si>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</si>
  <si>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</si>
  <si>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</si>
  <si>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</si>
  <si>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</si>
  <si>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</si>
  <si>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</si>
  <si>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</si>
  <si>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</si>
  <si>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</si>
  <si>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</si>
  <si>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</si>
  <si>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</si>
  <si>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</si>
  <si>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</si>
  <si>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</si>
  <si>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</si>
  <si>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</si>
  <si>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</si>
  <si>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</si>
  <si>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</si>
  <si>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</si>
  <si>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</si>
  <si>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</si>
  <si>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</si>
  <si>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</si>
  <si>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</si>
  <si>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</si>
  <si>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</si>
  <si>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</si>
  <si>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</si>
  <si>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</si>
  <si>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</si>
  <si>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</si>
  <si>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</si>
  <si>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</si>
  <si>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</si>
  <si>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</si>
  <si>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</si>
  <si>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</si>
  <si>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</si>
  <si>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</si>
  <si>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</si>
  <si>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</si>
  <si>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</si>
  <si>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</si>
  <si>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</si>
  <si>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</si>
  <si>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</si>
  <si>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</si>
  <si>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</si>
  <si>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</si>
  <si>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</si>
  <si>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</si>
  <si>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</si>
  <si>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</si>
  <si>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</si>
  <si>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</si>
  <si>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</si>
  <si>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</si>
  <si>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</si>
  <si>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</si>
  <si>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</si>
  <si>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</si>
  <si>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</si>
  <si>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</si>
  <si>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</si>
  <si>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</si>
  <si>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</si>
  <si>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</si>
  <si>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</si>
  <si>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</si>
  <si>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</si>
  <si>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</si>
  <si>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</si>
  <si>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</si>
  <si>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</si>
  <si>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</si>
  <si>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</si>
  <si>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</si>
  <si>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</si>
  <si>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</si>
  <si>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</si>
  <si>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</si>
  <si>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</si>
  <si>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</si>
  <si>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</si>
  <si>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</si>
  <si>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</si>
  <si>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</si>
  <si>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</si>
  <si>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</si>
  <si>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</si>
  <si>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</si>
  <si>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</si>
  <si>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</si>
  <si>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</si>
  <si>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</si>
  <si>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</si>
  <si>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</si>
  <si>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</si>
  <si>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</si>
  <si>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</si>
  <si>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</si>
  <si>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</si>
  <si>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</si>
  <si>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</si>
  <si>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</si>
  <si>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</si>
  <si>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</si>
  <si>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</si>
  <si>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</si>
  <si>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</si>
  <si>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</si>
  <si>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</si>
  <si>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</si>
  <si>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</si>
  <si>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</si>
  <si>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</si>
  <si>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</si>
  <si>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</si>
  <si>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</si>
  <si>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</si>
  <si>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</si>
  <si>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</si>
  <si>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</si>
  <si>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</si>
  <si>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</si>
  <si>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</si>
  <si>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</si>
  <si>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</si>
  <si>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</si>
  <si>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</si>
  <si>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</si>
  <si>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</si>
  <si>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</si>
  <si>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</si>
  <si>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</si>
  <si>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</si>
  <si>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</si>
  <si>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</si>
  <si>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</si>
  <si>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</si>
  <si>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</si>
  <si>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</si>
  <si>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</si>
  <si>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</si>
  <si>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</si>
  <si>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</si>
  <si>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</si>
  <si>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</si>
  <si>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</si>
  <si>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</si>
  <si>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</si>
  <si>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</si>
  <si>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</si>
  <si>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</si>
  <si>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</si>
  <si>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</si>
  <si>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</si>
  <si>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</si>
  <si>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</si>
  <si>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</si>
  <si>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</si>
  <si>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</si>
  <si>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</si>
  <si>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</si>
  <si>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</si>
  <si>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</si>
  <si>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</si>
  <si>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</si>
  <si>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</si>
  <si>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</si>
  <si>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</si>
  <si>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</si>
  <si>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</si>
  <si>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</si>
  <si>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</si>
  <si>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</si>
  <si>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</si>
  <si>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</si>
  <si>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</si>
  <si>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</si>
  <si>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</si>
  <si>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</si>
  <si>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</si>
  <si>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</si>
  <si>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</si>
  <si>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</si>
  <si>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</si>
  <si>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</si>
  <si>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</si>
  <si>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</si>
  <si>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</si>
  <si>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</si>
  <si>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</si>
  <si>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</si>
  <si>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</si>
  <si>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</si>
  <si>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</si>
  <si>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</si>
  <si>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</si>
  <si>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</si>
  <si>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</si>
  <si>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</si>
  <si>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</si>
  <si>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</si>
  <si>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</si>
  <si>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</si>
  <si>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</si>
  <si>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</si>
  <si>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</si>
  <si>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</si>
  <si>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</si>
  <si>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</si>
  <si>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</si>
  <si>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</si>
  <si>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</si>
  <si>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</si>
  <si>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</si>
  <si>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</si>
  <si>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</si>
  <si>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</si>
  <si>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</si>
  <si>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</si>
  <si>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</si>
  <si>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</si>
  <si>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</si>
  <si>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</si>
  <si>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</si>
  <si>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</si>
  <si>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</si>
  <si>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</si>
  <si>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</si>
  <si>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</si>
  <si>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</si>
  <si>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</si>
  <si>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</si>
  <si>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</si>
  <si>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</si>
  <si>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</si>
  <si>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</si>
  <si>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</si>
  <si>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</si>
  <si>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</si>
  <si>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</si>
  <si>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</si>
  <si>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</si>
  <si>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</si>
  <si>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</si>
  <si>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</si>
  <si>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</si>
  <si>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</si>
  <si>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</si>
  <si>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</si>
  <si>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</si>
  <si>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</si>
  <si>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</si>
  <si>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</si>
  <si>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</si>
  <si>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</si>
  <si>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</si>
  <si>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</si>
  <si>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</si>
  <si>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</si>
  <si>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</si>
  <si>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</si>
  <si>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</si>
  <si>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</si>
  <si>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</si>
  <si>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</si>
  <si>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</si>
  <si>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</si>
  <si>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</si>
  <si>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</si>
  <si>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</si>
  <si>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</si>
  <si>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</si>
  <si>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</si>
  <si>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</si>
  <si>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</si>
  <si>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</si>
  <si>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</si>
  <si>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</si>
  <si>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</si>
  <si>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</si>
  <si>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</si>
  <si>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</si>
  <si>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</si>
  <si>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</si>
  <si>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</si>
  <si>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</si>
  <si>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</si>
  <si>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</si>
  <si>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</si>
  <si>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</si>
  <si>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</si>
  <si>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</si>
  <si>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</si>
  <si>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</si>
  <si>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</si>
  <si>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</si>
  <si>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</si>
  <si>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</si>
  <si>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</si>
  <si>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</si>
  <si>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</si>
  <si>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</si>
  <si>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</si>
  <si>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</si>
  <si>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</si>
  <si>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</si>
  <si>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</si>
  <si>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</si>
  <si>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</si>
  <si>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</si>
  <si>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</si>
  <si>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</si>
  <si>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</si>
  <si>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</si>
  <si>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</si>
  <si>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</si>
  <si>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</si>
  <si>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</si>
  <si>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</si>
  <si>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</si>
  <si>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</si>
  <si>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</si>
  <si>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</si>
  <si>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</si>
  <si>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</si>
  <si>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</si>
  <si>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</si>
  <si>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</si>
  <si>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</si>
  <si>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</si>
  <si>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</si>
  <si>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</si>
  <si>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</si>
  <si>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</si>
  <si>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</si>
  <si>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</si>
  <si>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</si>
  <si>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</si>
  <si>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</si>
  <si>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</si>
  <si>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</si>
  <si>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</si>
  <si>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</si>
  <si>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</si>
  <si>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</si>
  <si>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</si>
  <si>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</si>
  <si>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</si>
  <si>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</si>
  <si>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</si>
  <si>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</si>
  <si>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</si>
  <si>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</si>
  <si>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</si>
  <si>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</si>
  <si>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</si>
  <si>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</si>
  <si>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</si>
  <si>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</si>
  <si>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</si>
  <si>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</si>
  <si>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</si>
  <si>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</si>
  <si>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</si>
  <si>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</si>
  <si>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</si>
  <si>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</si>
  <si>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</si>
  <si>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</si>
  <si>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</si>
  <si>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</si>
  <si>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</si>
  <si>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</si>
  <si>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</si>
  <si>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</si>
  <si>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</si>
  <si>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</si>
  <si>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</si>
  <si>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</si>
  <si>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</si>
  <si>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</si>
  <si>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</si>
  <si>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</si>
  <si>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</si>
  <si>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</si>
  <si>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</si>
  <si>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</si>
  <si>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</si>
  <si>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</si>
  <si>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</si>
  <si>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</si>
  <si>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</si>
  <si>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</si>
  <si>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</si>
  <si>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</si>
  <si>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</si>
  <si>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</si>
  <si>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</si>
  <si>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</si>
  <si>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</si>
  <si>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</si>
  <si>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</si>
  <si>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</si>
  <si>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</si>
  <si>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</si>
  <si>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</si>
  <si>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</si>
  <si>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</si>
  <si>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</si>
  <si>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</si>
  <si>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</si>
  <si>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</si>
  <si>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</si>
  <si>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</si>
  <si>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</si>
  <si>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</si>
  <si>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</si>
  <si>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</si>
  <si>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</si>
  <si>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</si>
  <si>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</si>
  <si>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</si>
  <si>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</si>
  <si>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</si>
  <si>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</si>
  <si>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</si>
  <si>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</si>
  <si>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</si>
  <si>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</si>
  <si>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</si>
  <si>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</si>
  <si>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</si>
  <si>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</si>
  <si>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</si>
  <si>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</si>
  <si>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</si>
  <si>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</si>
  <si>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</si>
  <si>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</si>
  <si>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</si>
  <si>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</si>
  <si>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</si>
  <si>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</si>
  <si>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</si>
  <si>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</si>
  <si>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</si>
  <si>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</si>
  <si>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</si>
  <si>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</si>
  <si>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</si>
  <si>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</si>
  <si>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</si>
  <si>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</si>
  <si>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</si>
  <si>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</si>
  <si>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</si>
  <si>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</si>
  <si>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</si>
  <si>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</si>
  <si>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</si>
  <si>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</si>
  <si>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</si>
  <si>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</si>
  <si>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</si>
  <si>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</si>
  <si>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</si>
  <si>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</si>
  <si>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</si>
  <si>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</si>
  <si>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</si>
  <si>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</si>
  <si>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</si>
  <si>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</si>
  <si>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</si>
  <si>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</si>
  <si>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</si>
  <si>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</si>
  <si>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</si>
  <si>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</si>
  <si>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</si>
  <si>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</si>
  <si>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</si>
  <si>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</si>
  <si>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</si>
  <si>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</si>
  <si>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</si>
  <si>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</si>
  <si>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</si>
  <si>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</si>
  <si>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</si>
  <si>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</si>
  <si>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</si>
  <si>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</si>
  <si>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</si>
  <si>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</si>
  <si>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</si>
  <si>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</si>
  <si>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</si>
  <si>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</si>
  <si>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</si>
  <si>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</si>
  <si>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</si>
  <si>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</si>
  <si>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</si>
  <si>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</si>
  <si>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</si>
  <si>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</si>
  <si>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</si>
  <si>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</si>
  <si>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</si>
  <si>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</si>
  <si>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</si>
  <si>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</si>
  <si>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</si>
  <si>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</si>
  <si>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</si>
  <si>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</si>
  <si>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</si>
  <si>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</si>
  <si>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</si>
  <si>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</si>
  <si>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</si>
  <si>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</si>
  <si>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</si>
  <si>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</si>
  <si>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</si>
  <si>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</si>
  <si>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</si>
  <si>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</si>
  <si>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</si>
  <si>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</si>
  <si>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</si>
  <si>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</si>
  <si>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</si>
  <si>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</si>
  <si>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</si>
  <si>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</si>
  <si>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</si>
  <si>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</si>
  <si>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</si>
  <si>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</si>
  <si>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</si>
  <si>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</si>
  <si>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</si>
  <si>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</si>
  <si>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</si>
  <si>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</si>
  <si>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</si>
  <si>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</si>
  <si>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</si>
  <si>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</si>
  <si>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</si>
  <si>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</si>
  <si>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</si>
  <si>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</si>
  <si>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</si>
  <si>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</si>
  <si>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</si>
  <si>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</si>
  <si>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</si>
  <si>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</si>
  <si>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</si>
  <si>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</si>
  <si>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</si>
  <si>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</si>
  <si>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</si>
  <si>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</si>
  <si>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</si>
  <si>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</si>
  <si>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</si>
  <si>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</si>
  <si>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</si>
  <si>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</si>
  <si>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</si>
  <si>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</si>
  <si>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</si>
  <si>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</si>
  <si>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</si>
  <si>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</si>
  <si>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</si>
  <si>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</si>
  <si>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</si>
  <si>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</si>
  <si>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</si>
  <si>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</si>
  <si>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</si>
  <si>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</si>
  <si>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</si>
  <si>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</si>
  <si>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</si>
  <si>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</si>
  <si>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</si>
  <si>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</si>
  <si>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</si>
  <si>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</si>
  <si>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</si>
  <si>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</si>
  <si>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</si>
  <si>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</si>
  <si>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</si>
  <si>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</si>
  <si>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</si>
  <si>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</si>
  <si>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</si>
  <si>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</si>
  <si>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</si>
  <si>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</si>
  <si>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</si>
  <si>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</si>
  <si>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</si>
  <si>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</si>
  <si>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</si>
  <si>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</si>
  <si>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</si>
  <si>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</si>
  <si>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</si>
  <si>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</si>
  <si>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</si>
  <si>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</si>
  <si>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</si>
  <si>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</si>
  <si>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</si>
  <si>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</si>
  <si>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</si>
  <si>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</si>
  <si>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</si>
  <si>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</si>
  <si>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</si>
  <si>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</si>
  <si>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</si>
  <si>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</si>
  <si>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</si>
  <si>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</si>
  <si>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</si>
  <si>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</si>
  <si>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</si>
  <si>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</si>
  <si>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</si>
  <si>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</si>
  <si>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</si>
  <si>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</si>
  <si>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</si>
  <si>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</si>
  <si>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</si>
  <si>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</si>
  <si>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</si>
  <si>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</si>
  <si>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</si>
  <si>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</si>
  <si>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</si>
  <si>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</si>
  <si>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</si>
  <si>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</si>
  <si>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</si>
  <si>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</si>
  <si>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</si>
  <si>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</si>
  <si>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</si>
  <si>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</si>
  <si>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</si>
  <si>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</si>
  <si>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</si>
  <si>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</si>
  <si>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</si>
  <si>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</si>
  <si>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</si>
  <si>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</si>
  <si>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</si>
  <si>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</si>
  <si>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</si>
  <si>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</si>
  <si>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</si>
  <si>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</si>
  <si>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</si>
  <si>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</si>
  <si>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</si>
  <si>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</si>
  <si>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</si>
  <si>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</si>
  <si>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</si>
  <si>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</si>
  <si>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</si>
  <si>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</si>
  <si>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</si>
  <si>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</si>
  <si>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</si>
  <si>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</si>
  <si>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</si>
  <si>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</si>
  <si>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</si>
  <si>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</si>
  <si>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</si>
  <si>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</si>
  <si>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</si>
  <si>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</si>
  <si>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</si>
  <si>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</si>
  <si>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</si>
  <si>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</si>
  <si>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</si>
  <si>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</si>
  <si>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</si>
  <si>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</si>
  <si>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</si>
  <si>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</si>
  <si>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</si>
  <si>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</si>
  <si>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</si>
  <si>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</si>
  <si>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</si>
  <si>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</si>
  <si>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</si>
  <si>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</si>
  <si>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</si>
  <si>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</si>
  <si>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</si>
  <si>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</si>
  <si>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</si>
  <si>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</si>
  <si>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</si>
  <si>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</si>
  <si>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</si>
  <si>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</si>
  <si>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</si>
  <si>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</si>
  <si>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</si>
  <si>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</si>
  <si>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</si>
  <si>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</si>
  <si>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</si>
  <si>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</si>
  <si>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</si>
  <si>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</si>
  <si>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</si>
  <si>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</si>
  <si>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</si>
  <si>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</si>
  <si>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</si>
  <si>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</si>
  <si>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</si>
  <si>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</si>
  <si>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</si>
  <si>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</si>
  <si>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</si>
  <si>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</si>
  <si>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</si>
  <si>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</si>
  <si>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</si>
  <si>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</si>
  <si>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</si>
  <si>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</si>
  <si>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</si>
  <si>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</si>
  <si>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</si>
  <si>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</si>
  <si>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</si>
  <si>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</si>
  <si>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</si>
  <si>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</si>
  <si>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</si>
  <si>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</si>
  <si>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</si>
  <si>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</si>
  <si>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</si>
  <si>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</si>
  <si>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</si>
  <si>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</si>
  <si>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</si>
  <si>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</si>
  <si>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</si>
  <si>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</si>
  <si>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</si>
  <si>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</si>
  <si>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</si>
  <si>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</si>
  <si>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</si>
  <si>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</si>
  <si>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</si>
  <si>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</si>
  <si>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</si>
  <si>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</si>
  <si>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</si>
  <si>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</si>
  <si>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</si>
  <si>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</si>
  <si>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</si>
  <si>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</si>
  <si>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</si>
  <si>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</si>
  <si>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</si>
  <si>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</si>
  <si>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</si>
  <si>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</si>
  <si>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</si>
  <si>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</si>
  <si>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</si>
  <si>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</si>
  <si>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</si>
  <si>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</si>
  <si>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</si>
  <si>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</si>
  <si>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</si>
  <si>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</si>
  <si>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</si>
  <si>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</si>
  <si>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</si>
  <si>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</si>
  <si>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</si>
  <si>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</si>
  <si>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</si>
  <si>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</si>
  <si>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</si>
  <si>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</si>
  <si>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</si>
  <si>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</si>
  <si>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</si>
  <si>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</si>
  <si>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</si>
  <si>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</si>
  <si>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</si>
  <si>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</si>
  <si>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</si>
  <si>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</si>
  <si>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</si>
  <si>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</si>
  <si>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</si>
  <si>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</si>
  <si>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</si>
  <si>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</si>
  <si>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</si>
  <si>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</si>
  <si>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</si>
  <si>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</si>
  <si>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</si>
  <si>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</si>
  <si>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</si>
  <si>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</si>
  <si>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</si>
  <si>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</si>
  <si>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</si>
  <si>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</si>
  <si>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</si>
  <si>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</si>
  <si>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</si>
  <si>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</si>
  <si>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</si>
  <si>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</si>
  <si>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</si>
  <si>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</si>
  <si>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</si>
  <si>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</si>
  <si>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</si>
  <si>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</si>
  <si>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</si>
  <si>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</si>
  <si>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</si>
  <si>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</si>
  <si>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</si>
  <si>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</si>
  <si>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</si>
  <si>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</si>
  <si>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</si>
  <si>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</si>
  <si>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</si>
  <si>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</si>
  <si>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</si>
  <si>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</si>
  <si>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</si>
  <si>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</si>
  <si>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</si>
  <si>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</si>
  <si>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</si>
  <si>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</si>
  <si>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</si>
  <si>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</si>
  <si>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</si>
  <si>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</si>
  <si>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</si>
  <si>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</si>
  <si>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</si>
  <si>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</si>
  <si>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</si>
  <si>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</si>
  <si>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</si>
  <si>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</si>
  <si>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</si>
  <si>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</si>
  <si>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</si>
  <si>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</si>
  <si>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</si>
  <si>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</si>
  <si>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</si>
  <si>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</si>
  <si>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</si>
  <si>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</si>
  <si>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</si>
  <si>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</si>
  <si>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</si>
  <si>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</si>
  <si>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</si>
  <si>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</si>
  <si>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</si>
  <si>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</si>
  <si>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</si>
  <si>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</si>
  <si>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</si>
  <si>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</si>
  <si>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</si>
  <si>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</si>
  <si>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</si>
  <si>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</si>
  <si>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</si>
  <si>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</si>
  <si>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</si>
  <si>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</si>
  <si>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</si>
  <si>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</si>
  <si>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</si>
  <si>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</si>
  <si>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</si>
  <si>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</si>
  <si>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</si>
  <si>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</si>
  <si>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</si>
  <si>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</si>
  <si>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</si>
  <si>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</si>
  <si>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</si>
  <si>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</si>
  <si>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</si>
  <si>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</si>
  <si>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</si>
  <si>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</si>
  <si>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</si>
  <si>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</si>
  <si>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</si>
  <si>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</si>
  <si>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</si>
  <si>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</si>
  <si>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</si>
  <si>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</si>
  <si>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</si>
  <si>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</si>
  <si>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</si>
  <si>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</si>
  <si>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</si>
  <si>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</si>
  <si>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</si>
  <si>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</si>
  <si>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</si>
  <si>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</si>
  <si>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</si>
  <si>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</si>
  <si>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</si>
  <si>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</si>
  <si>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</si>
  <si>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</si>
  <si>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</si>
  <si>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</si>
  <si>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</si>
  <si>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</si>
  <si>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</si>
  <si>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</si>
  <si>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</si>
  <si>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</si>
  <si>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</si>
  <si>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</si>
  <si>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</si>
  <si>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</si>
  <si>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</si>
  <si>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</si>
  <si>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</si>
  <si>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</si>
  <si>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</si>
  <si>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</si>
  <si>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</si>
  <si>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</si>
  <si>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</si>
  <si>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</si>
  <si>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</si>
  <si>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</si>
  <si>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</si>
  <si>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</si>
  <si>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</si>
  <si>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</si>
  <si>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</si>
  <si>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</si>
  <si>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</si>
  <si>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</si>
  <si>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</si>
  <si>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</si>
  <si>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</si>
  <si>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</si>
  <si>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</si>
  <si>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</si>
  <si>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</si>
  <si>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</si>
  <si>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</si>
  <si>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</si>
  <si>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</si>
  <si>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</si>
  <si>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</si>
  <si>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</si>
  <si>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</si>
  <si>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</si>
  <si>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</si>
  <si>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</si>
  <si>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</si>
  <si>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</si>
  <si>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</si>
  <si>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</si>
  <si>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</si>
  <si>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</si>
  <si>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</si>
  <si>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</si>
  <si>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</si>
  <si>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</si>
  <si>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</si>
  <si>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</si>
  <si>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</si>
  <si>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</si>
  <si>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</si>
  <si>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</si>
  <si>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</si>
  <si>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</si>
  <si>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</si>
  <si>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</si>
  <si>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</si>
  <si>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</si>
  <si>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</si>
  <si>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</si>
  <si>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</si>
  <si>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</si>
  <si>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</si>
  <si>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</si>
  <si>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</si>
  <si>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</si>
  <si>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</si>
  <si>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</si>
  <si>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</si>
  <si>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</si>
  <si>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</si>
  <si>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</si>
  <si>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</si>
  <si>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</si>
  <si>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</si>
  <si>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</si>
  <si>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</si>
  <si>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</si>
  <si>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</si>
  <si>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</si>
  <si>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</si>
  <si>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</si>
  <si>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</si>
  <si>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</si>
  <si>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</si>
  <si>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</si>
  <si>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</si>
  <si>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</si>
  <si>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</si>
  <si>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</si>
  <si>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</si>
  <si>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</si>
  <si>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</si>
  <si>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</si>
  <si>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</si>
  <si>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</si>
  <si>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</si>
  <si>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</si>
  <si>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</si>
  <si>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</si>
  <si>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</si>
  <si>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</si>
  <si>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</si>
  <si>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</si>
  <si>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</si>
  <si>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</si>
  <si>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</si>
  <si>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</si>
  <si>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</si>
  <si>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</si>
  <si>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</si>
  <si>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</si>
  <si>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</si>
  <si>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</si>
  <si>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</si>
  <si>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</si>
  <si>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</si>
  <si>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</si>
  <si>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</si>
  <si>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</si>
  <si>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</si>
  <si>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</si>
  <si>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</si>
  <si>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</si>
  <si>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</si>
  <si>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</si>
  <si>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</si>
  <si>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</si>
  <si>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</si>
  <si>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</si>
  <si>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</si>
  <si>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</si>
  <si>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</si>
  <si>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</si>
  <si>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</si>
  <si>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</si>
  <si>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</si>
  <si>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</si>
  <si>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</si>
  <si>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</si>
  <si>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</si>
  <si>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</si>
  <si>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</si>
  <si>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</si>
  <si>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</si>
  <si>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</si>
  <si>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</si>
  <si>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</si>
  <si>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</si>
  <si>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</si>
  <si>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</si>
  <si>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</si>
  <si>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</si>
  <si>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</si>
  <si>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</si>
  <si>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</si>
  <si>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</si>
  <si>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</si>
  <si>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</si>
  <si>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</si>
  <si>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</si>
  <si>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</si>
  <si>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</si>
  <si>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</si>
  <si>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</si>
  <si>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</si>
  <si>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</si>
  <si>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</si>
  <si>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</si>
  <si>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</si>
  <si>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</si>
  <si>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</si>
  <si>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</si>
  <si>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</si>
  <si>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</si>
  <si>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</si>
  <si>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</si>
  <si>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</si>
  <si>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</si>
  <si>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</si>
  <si>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</si>
  <si>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</si>
  <si>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</si>
  <si>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</si>
  <si>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</si>
  <si>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</si>
  <si>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</si>
  <si>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</si>
  <si>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</si>
  <si>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</si>
  <si>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</si>
  <si>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</si>
  <si>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</si>
  <si>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</si>
  <si>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</si>
  <si>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</si>
  <si>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</si>
  <si>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</si>
  <si>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</si>
  <si>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</si>
  <si>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</si>
  <si>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</si>
  <si>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</si>
  <si>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</si>
  <si>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</si>
  <si>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</si>
  <si>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</si>
  <si>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</si>
  <si>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</si>
  <si>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</si>
  <si>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</si>
  <si>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</si>
  <si>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</si>
  <si>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</si>
  <si>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</si>
  <si>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</si>
  <si>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</si>
  <si>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</si>
  <si>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</si>
  <si>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</si>
  <si>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</si>
  <si>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</si>
  <si>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</si>
  <si>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</si>
  <si>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</si>
  <si>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</si>
  <si>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</si>
  <si>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</si>
  <si>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</si>
  <si>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</si>
  <si>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</si>
  <si>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</si>
  <si>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</si>
  <si>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</si>
  <si>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</si>
  <si>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</si>
  <si>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</si>
  <si>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</si>
  <si>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</si>
  <si>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</si>
  <si>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</si>
  <si>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</si>
  <si>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</si>
  <si>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</si>
  <si>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</si>
  <si>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</si>
  <si>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</si>
  <si>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</si>
  <si>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</si>
  <si>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</si>
  <si>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</si>
  <si>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</si>
  <si>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</si>
  <si>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</si>
  <si>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</si>
  <si>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</si>
  <si>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</si>
  <si>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</si>
  <si>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</si>
  <si>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</si>
  <si>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</si>
  <si>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</si>
  <si>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</si>
  <si>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</si>
  <si>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</si>
  <si>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</si>
  <si>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</si>
  <si>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</si>
  <si>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</si>
  <si>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</si>
  <si>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</si>
  <si>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</si>
  <si>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</si>
  <si>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</si>
  <si>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</si>
  <si>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</si>
  <si>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</si>
  <si>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</si>
  <si>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</si>
  <si>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</si>
  <si>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</si>
  <si>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</si>
  <si>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</si>
  <si>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</si>
  <si>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</si>
  <si>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</si>
  <si>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</si>
  <si>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</si>
  <si>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</si>
  <si>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</si>
  <si>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</si>
  <si>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</si>
  <si>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</si>
  <si>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</si>
  <si>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</si>
  <si>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</si>
  <si>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</si>
  <si>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</si>
  <si>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</si>
  <si>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</si>
  <si>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</si>
  <si>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</si>
  <si>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</si>
  <si>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</si>
  <si>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</si>
  <si>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</si>
  <si>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</si>
  <si>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</si>
  <si>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</si>
  <si>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</si>
  <si>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</si>
  <si>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</si>
  <si>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</si>
  <si>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</si>
  <si>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</si>
  <si>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</si>
  <si>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</si>
  <si>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</si>
  <si>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</si>
  <si>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</si>
  <si>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</si>
  <si>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</si>
  <si>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</si>
  <si>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</si>
  <si>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</si>
  <si>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</si>
  <si>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</si>
  <si>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</si>
  <si>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</si>
  <si>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</si>
  <si>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</si>
  <si>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</si>
  <si>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</si>
  <si>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</si>
  <si>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</si>
  <si>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</si>
  <si>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</si>
  <si>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</si>
  <si>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</si>
  <si>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</si>
  <si>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</si>
  <si>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</si>
  <si>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</si>
  <si>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</si>
  <si>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</si>
  <si>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</si>
  <si>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</si>
  <si>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</si>
  <si>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</si>
  <si>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</si>
  <si>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</si>
  <si>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</si>
  <si>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</si>
  <si>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</si>
  <si>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</si>
  <si>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</si>
  <si>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</si>
  <si>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</si>
  <si>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</si>
  <si>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</si>
  <si>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</si>
  <si>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</si>
  <si>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</si>
  <si>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</si>
  <si>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</si>
  <si>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</si>
  <si>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</si>
  <si>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</si>
  <si>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</si>
  <si>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</si>
  <si>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</si>
  <si>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</si>
  <si>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</si>
  <si>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</si>
  <si>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</si>
  <si>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</si>
  <si>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</si>
  <si>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</si>
  <si>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</si>
  <si>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</si>
  <si>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</si>
  <si>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</si>
  <si>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</si>
  <si>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</si>
  <si>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</si>
  <si>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</si>
  <si>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</si>
  <si>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</si>
  <si>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</si>
  <si>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</si>
  <si>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</si>
  <si>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</si>
  <si>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</si>
  <si>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</si>
  <si>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</si>
  <si>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</si>
  <si>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</si>
  <si>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</si>
  <si>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</si>
  <si>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</si>
  <si>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</si>
  <si>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</si>
  <si>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</si>
  <si>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</si>
  <si>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</si>
  <si>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</si>
  <si>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</si>
  <si>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</si>
  <si>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</si>
  <si>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</si>
  <si>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</si>
  <si>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</si>
  <si>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</si>
  <si>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</si>
  <si>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</si>
  <si>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</si>
  <si>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</si>
  <si>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</si>
  <si>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</si>
  <si>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</si>
  <si>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</si>
  <si>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</si>
  <si>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</si>
  <si>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</si>
  <si>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</si>
  <si>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</si>
  <si>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</si>
  <si>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</si>
  <si>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</si>
  <si>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</si>
  <si>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</si>
  <si>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</si>
  <si>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</si>
  <si>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</si>
  <si>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</si>
  <si>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</si>
  <si>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</si>
  <si>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</si>
  <si>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</si>
  <si>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</si>
  <si>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</si>
  <si>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</si>
  <si>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</si>
  <si>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</si>
  <si>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</si>
  <si>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</si>
  <si>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</si>
  <si>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</si>
  <si>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</si>
  <si>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</si>
  <si>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</si>
  <si>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</si>
  <si>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</si>
  <si>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</si>
  <si>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</si>
  <si>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</si>
  <si>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</si>
  <si>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</si>
  <si>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</si>
  <si>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</si>
  <si>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</si>
  <si>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</si>
  <si>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</si>
  <si>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</si>
  <si>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</si>
  <si>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</si>
  <si>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</si>
  <si>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</si>
  <si>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</si>
  <si>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</si>
  <si>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</si>
  <si>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</si>
  <si>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</si>
  <si>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</si>
  <si>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</si>
  <si>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</si>
  <si>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</si>
  <si>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</si>
  <si>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</si>
  <si>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</si>
  <si>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</si>
  <si>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</si>
  <si>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</si>
  <si>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</si>
  <si>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</si>
  <si>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</si>
  <si>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</si>
  <si>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</si>
  <si>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</si>
  <si>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</si>
  <si>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</si>
  <si>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</si>
  <si>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</si>
  <si>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</si>
  <si>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</si>
  <si>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</si>
  <si>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</si>
  <si>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</si>
  <si>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</si>
  <si>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</si>
  <si>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</si>
  <si>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</si>
  <si>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</si>
  <si>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</si>
  <si>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</si>
  <si>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</si>
  <si>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</si>
  <si>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</si>
  <si>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</si>
  <si>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</si>
  <si>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</si>
  <si>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</si>
  <si>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</si>
  <si>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</si>
  <si>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</si>
  <si>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</si>
  <si>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</si>
  <si>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</si>
  <si>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</si>
  <si>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</si>
  <si>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</si>
  <si>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</si>
  <si>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</si>
  <si>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</si>
  <si>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</si>
  <si>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</si>
  <si>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</si>
  <si>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</si>
  <si>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</si>
  <si>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</si>
  <si>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</si>
  <si>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</si>
  <si>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</si>
  <si>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</si>
  <si>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</si>
  <si>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</si>
  <si>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</si>
  <si>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</si>
  <si>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</si>
  <si>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</si>
  <si>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</si>
  <si>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</si>
  <si>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</si>
  <si>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</si>
  <si>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</si>
  <si>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</si>
  <si>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</si>
  <si>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</si>
  <si>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</si>
  <si>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</si>
  <si>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</si>
  <si>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</si>
  <si>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</si>
  <si>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</si>
  <si>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</si>
  <si>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</si>
  <si>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</si>
  <si>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</si>
  <si>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</si>
  <si>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</si>
  <si>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</si>
  <si>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</si>
  <si>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</si>
  <si>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</si>
  <si>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</si>
  <si>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</si>
  <si>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</si>
  <si>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</si>
  <si>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</si>
  <si>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</si>
  <si>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</si>
  <si>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</si>
  <si>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</si>
  <si>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</si>
  <si>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</si>
  <si>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</si>
  <si>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</si>
  <si>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</si>
  <si>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</si>
  <si>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</si>
  <si>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</si>
  <si>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</si>
  <si>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</si>
  <si>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</si>
  <si>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</si>
  <si>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</si>
  <si>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</si>
  <si>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</si>
  <si>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</si>
  <si>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</si>
  <si>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</si>
  <si>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</si>
  <si>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</si>
  <si>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</si>
  <si>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</si>
  <si>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</si>
  <si>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</si>
  <si>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</si>
  <si>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</si>
  <si>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</si>
  <si>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</si>
  <si>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</si>
  <si>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</si>
  <si>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</si>
  <si>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</si>
  <si>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</si>
  <si>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</si>
  <si>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</si>
  <si>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</si>
  <si>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</si>
  <si>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</si>
  <si>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</si>
  <si>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</si>
  <si>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</si>
  <si>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</si>
  <si>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</si>
  <si>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</si>
  <si>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</si>
  <si>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</si>
  <si>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</si>
  <si>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</si>
  <si>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</si>
  <si>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</si>
  <si>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</si>
  <si>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</si>
  <si>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</si>
  <si>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</si>
  <si>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</si>
  <si>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</si>
  <si>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</si>
  <si>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</si>
  <si>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</si>
  <si>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</si>
  <si>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</si>
  <si>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</si>
  <si>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</si>
  <si>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</si>
  <si>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</si>
  <si>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</si>
  <si>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</si>
  <si>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</si>
  <si>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</si>
  <si>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</si>
  <si>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</si>
  <si>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</si>
  <si>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</si>
  <si>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</si>
  <si>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</si>
  <si>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</si>
  <si>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</si>
  <si>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</si>
  <si>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</si>
  <si>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</si>
  <si>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</si>
  <si>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</si>
  <si>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</si>
  <si>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</si>
  <si>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</si>
  <si>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</si>
  <si>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</si>
  <si>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</si>
  <si>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</si>
  <si>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</si>
  <si>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</si>
  <si>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</si>
  <si>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</si>
  <si>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</si>
  <si>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</si>
  <si>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</si>
  <si>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</si>
  <si>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</si>
  <si>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</si>
  <si>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</si>
  <si>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</si>
  <si>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</si>
  <si>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</si>
  <si>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</si>
  <si>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</si>
  <si>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</si>
  <si>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</si>
  <si>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</si>
  <si>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</si>
  <si>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</si>
  <si>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</si>
  <si>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</si>
  <si>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</si>
  <si>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</si>
  <si>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</si>
  <si>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</si>
  <si>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</si>
  <si>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</si>
  <si>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</si>
  <si>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</si>
  <si>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</si>
  <si>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</si>
  <si>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</si>
  <si>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</si>
  <si>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</si>
  <si>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</si>
  <si>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</si>
  <si>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</si>
  <si>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</si>
  <si>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</si>
  <si>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</si>
  <si>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</si>
  <si>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</si>
  <si>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</si>
  <si>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</si>
  <si>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</si>
  <si>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</si>
  <si>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</si>
  <si>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</si>
  <si>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</si>
  <si>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</si>
  <si>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</si>
  <si>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</si>
  <si>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</si>
  <si>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</si>
  <si>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</si>
  <si>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</si>
  <si>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</si>
  <si>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</si>
  <si>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</si>
  <si>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</si>
  <si>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</si>
  <si>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</si>
  <si>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</si>
  <si>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</si>
  <si>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</si>
  <si>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</si>
  <si>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</si>
  <si>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</si>
  <si>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</si>
  <si>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</si>
  <si>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</si>
  <si>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</si>
  <si>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</si>
  <si>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</si>
  <si>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</si>
  <si>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</si>
  <si>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</si>
  <si>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</si>
  <si>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</si>
  <si>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</si>
  <si>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</si>
  <si>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</si>
  <si>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</si>
  <si>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</si>
  <si>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</si>
  <si>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</si>
  <si>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</si>
  <si>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</si>
  <si>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</si>
  <si>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</si>
  <si>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</si>
  <si>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</si>
  <si>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</si>
  <si>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</si>
  <si>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</si>
  <si>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</si>
  <si>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</si>
  <si>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</si>
  <si>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</si>
  <si>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</si>
  <si>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</si>
  <si>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</si>
  <si>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</si>
  <si>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</si>
  <si>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</si>
  <si>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</si>
  <si>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</si>
  <si>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</si>
  <si>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</si>
  <si>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</si>
  <si>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</si>
  <si>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</si>
  <si>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</si>
  <si>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</si>
  <si>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</si>
  <si>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</si>
  <si>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</si>
  <si>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</si>
  <si>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</si>
  <si>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</si>
  <si>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</si>
  <si>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</si>
  <si>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</si>
  <si>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</si>
  <si>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</si>
  <si>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</si>
  <si>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</si>
  <si>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</si>
  <si>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</si>
  <si>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</si>
  <si>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</si>
  <si>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</si>
  <si>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</si>
  <si>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</si>
  <si>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</si>
  <si>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</si>
  <si>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</si>
  <si>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</si>
  <si>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</si>
  <si>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</si>
  <si>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</si>
  <si>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</si>
  <si>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</si>
  <si>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</si>
  <si>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</si>
  <si>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</si>
  <si>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</si>
  <si>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</si>
  <si>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</si>
  <si>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</si>
  <si>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</si>
  <si>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</si>
  <si>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</si>
  <si>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</si>
  <si>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</si>
  <si>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</si>
  <si>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</si>
  <si>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</si>
  <si>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</si>
  <si>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</si>
  <si>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</si>
  <si>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</si>
  <si>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</si>
  <si>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</si>
  <si>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</si>
  <si>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</si>
  <si>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</si>
  <si>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</si>
  <si>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</si>
  <si>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</si>
  <si>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</si>
  <si>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</si>
  <si>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</si>
  <si>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</si>
  <si>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</si>
  <si>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</si>
  <si>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</si>
  <si>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</si>
  <si>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</si>
  <si>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</si>
  <si>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</si>
  <si>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</si>
  <si>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</si>
  <si>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</si>
  <si>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</si>
  <si>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</si>
  <si>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</si>
  <si>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</si>
  <si>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</si>
  <si>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</si>
  <si>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</si>
  <si>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</si>
  <si>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</si>
  <si>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</si>
  <si>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</si>
  <si>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</si>
  <si>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</si>
  <si>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</si>
  <si>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</si>
  <si>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</si>
  <si>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</si>
  <si>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</si>
  <si>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</si>
  <si>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</si>
  <si>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</si>
  <si>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</si>
  <si>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</si>
  <si>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</si>
  <si>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</si>
  <si>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</si>
  <si>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</si>
  <si>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</si>
  <si>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</si>
  <si>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</si>
  <si>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</si>
  <si>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</si>
  <si>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</si>
  <si>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</si>
  <si>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</si>
  <si>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</si>
  <si>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</si>
  <si>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</si>
  <si>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</si>
  <si>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</si>
  <si>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</si>
  <si>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</si>
  <si>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</si>
  <si>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</si>
  <si>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</si>
  <si>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</si>
  <si>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</si>
  <si>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</si>
  <si>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</si>
  <si>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</si>
  <si>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</si>
  <si>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</si>
  <si>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</si>
  <si>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</si>
  <si>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</si>
  <si>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</si>
  <si>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</si>
  <si>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</si>
  <si>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</si>
  <si>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</si>
  <si>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</si>
  <si>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</si>
  <si>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</si>
  <si>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</si>
  <si>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</si>
  <si>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</si>
  <si>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</si>
  <si>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</si>
  <si>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</si>
  <si>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</si>
  <si>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</si>
  <si>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</si>
  <si>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</si>
  <si>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</si>
  <si>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</si>
  <si>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</si>
  <si>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</si>
  <si>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</si>
  <si>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</si>
  <si>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</si>
  <si>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</si>
  <si>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</si>
  <si>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</si>
  <si>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</si>
  <si>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</si>
  <si>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</si>
  <si>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</si>
  <si>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</si>
  <si>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</si>
  <si>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</si>
  <si>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</si>
  <si>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</si>
  <si>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</si>
  <si>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</si>
  <si>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</si>
  <si>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</si>
  <si>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</si>
  <si>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</si>
  <si>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</si>
  <si>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</si>
  <si>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</si>
  <si>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</si>
  <si>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</si>
  <si>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</si>
  <si>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</si>
  <si>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</si>
  <si>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</si>
  <si>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</si>
  <si>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</si>
  <si>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</si>
  <si>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</si>
  <si>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</si>
  <si>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</si>
  <si>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</si>
  <si>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</si>
  <si>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</si>
  <si>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</si>
  <si>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</si>
  <si>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</si>
  <si>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</si>
  <si>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</si>
  <si>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</si>
  <si>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</si>
  <si>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</si>
  <si>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</si>
  <si>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</si>
  <si>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</si>
  <si>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</si>
  <si>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</si>
  <si>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</si>
  <si>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</si>
  <si>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</si>
  <si>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</si>
  <si>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</si>
  <si>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</si>
  <si>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</si>
  <si>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</si>
  <si>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</si>
  <si>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</si>
  <si>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</si>
  <si>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</si>
  <si>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</si>
  <si>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</si>
  <si>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</si>
  <si>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</si>
  <si>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</si>
  <si>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</si>
  <si>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</si>
  <si>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</si>
  <si>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</si>
  <si>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</si>
  <si>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</si>
  <si>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</si>
  <si>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</si>
  <si>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</si>
  <si>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</si>
  <si>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</si>
  <si>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</si>
  <si>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</si>
  <si>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</si>
  <si>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</si>
  <si>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</si>
  <si>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</si>
  <si>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</si>
  <si>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</si>
  <si>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</si>
  <si>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</si>
  <si>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</si>
  <si>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</si>
  <si>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</si>
  <si>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</si>
  <si>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</si>
  <si>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</si>
  <si>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</si>
  <si>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</si>
  <si>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</si>
  <si>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</si>
  <si>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</si>
  <si>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</si>
  <si>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</si>
  <si>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</si>
  <si>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</si>
  <si>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</si>
  <si>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</si>
  <si>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</si>
  <si>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</si>
  <si>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</si>
  <si>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</si>
  <si>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</si>
  <si>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</si>
  <si>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</si>
  <si>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</si>
  <si>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</si>
  <si>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</si>
  <si>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</si>
  <si>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</si>
  <si>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</si>
  <si>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</si>
  <si>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</si>
  <si>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</si>
  <si>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</si>
  <si>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</si>
  <si>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</si>
  <si>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</si>
  <si>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</si>
  <si>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</si>
  <si>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</si>
  <si>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</si>
  <si>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</si>
  <si>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</si>
  <si>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</si>
  <si>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</si>
  <si>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</si>
  <si>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</si>
  <si>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</si>
  <si>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</si>
  <si>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</si>
  <si>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</si>
  <si>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</si>
  <si>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</si>
  <si>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</si>
  <si>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</si>
  <si>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</si>
  <si>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</si>
  <si>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</si>
  <si>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</si>
  <si>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</si>
  <si>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</si>
  <si>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</si>
  <si>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</si>
  <si>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</si>
  <si>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</si>
  <si>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</si>
  <si>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</si>
  <si>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</si>
  <si>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</si>
  <si>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</si>
  <si>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</si>
  <si>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</si>
  <si>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</si>
  <si>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</si>
  <si>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</si>
  <si>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</si>
  <si>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</si>
  <si>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</si>
  <si>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</si>
  <si>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</si>
  <si>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</si>
  <si>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</si>
  <si>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</si>
  <si>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</si>
  <si>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</si>
  <si>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</si>
  <si>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</si>
  <si>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</si>
  <si>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</si>
  <si>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</si>
  <si>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</si>
  <si>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</si>
  <si>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</si>
  <si>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</si>
  <si>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</si>
  <si>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</si>
  <si>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</si>
  <si>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</si>
  <si>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</si>
  <si>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</si>
  <si>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</si>
  <si>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</si>
  <si>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</si>
  <si>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</si>
  <si>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</si>
  <si>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</si>
  <si>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</si>
  <si>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</si>
  <si>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</si>
  <si>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</si>
  <si>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</si>
  <si>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</si>
  <si>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</si>
  <si>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</si>
  <si>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</si>
  <si>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</si>
  <si>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</si>
  <si>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</si>
  <si>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</si>
  <si>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</si>
  <si>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</si>
  <si>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</si>
  <si>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</si>
  <si>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</si>
  <si>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</si>
  <si>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</si>
  <si>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</si>
  <si>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</si>
  <si>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</si>
  <si>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</si>
  <si>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</si>
  <si>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</si>
  <si>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</si>
  <si>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</si>
  <si>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</si>
  <si>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</si>
  <si>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</si>
  <si>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</si>
  <si>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</si>
  <si>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</si>
  <si>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</si>
  <si>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</si>
  <si>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</si>
  <si>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</si>
  <si>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</si>
  <si>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</si>
  <si>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</si>
  <si>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</si>
  <si>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</si>
  <si>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</si>
  <si>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</si>
  <si>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</si>
  <si>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</si>
  <si>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</si>
  <si>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</si>
  <si>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</si>
  <si>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</si>
  <si>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</si>
  <si>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</si>
  <si>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</si>
  <si>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</si>
  <si>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</si>
  <si>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</si>
  <si>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</si>
  <si>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</si>
  <si>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</si>
  <si>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</si>
  <si>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</si>
  <si>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</si>
  <si>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</si>
  <si>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</si>
  <si>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</si>
  <si>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</si>
  <si>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</si>
  <si>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</si>
  <si>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</si>
  <si>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</si>
  <si>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</si>
  <si>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</si>
  <si>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</si>
  <si>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</si>
  <si>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</si>
  <si>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</si>
  <si>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</si>
  <si>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</si>
  <si>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</si>
  <si>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</si>
  <si>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</si>
  <si>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</si>
  <si>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</si>
  <si>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</si>
  <si>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</si>
  <si>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</si>
  <si>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</si>
  <si>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</si>
  <si>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</si>
  <si>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</si>
  <si>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</si>
  <si>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</si>
  <si>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</si>
  <si>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</si>
  <si>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</si>
  <si>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</si>
  <si>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</si>
  <si>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</si>
  <si>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</si>
  <si>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</si>
  <si>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</si>
  <si>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</si>
  <si>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</si>
  <si>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</si>
  <si>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</si>
  <si>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</si>
  <si>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</si>
  <si>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</si>
  <si>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</si>
  <si>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</si>
  <si>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</si>
  <si>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</si>
  <si>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</si>
  <si>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</si>
  <si>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</si>
  <si>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</si>
  <si>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</si>
  <si>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</si>
  <si>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</si>
  <si>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</si>
  <si>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</si>
  <si>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</si>
  <si>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</si>
  <si>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</si>
  <si>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</si>
  <si>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</si>
  <si>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</si>
  <si>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</si>
  <si>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</si>
  <si>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</si>
  <si>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</si>
  <si>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</si>
  <si>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</si>
  <si>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</si>
  <si>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</si>
  <si>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</si>
  <si>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</si>
  <si>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</si>
  <si>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</si>
  <si>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</si>
  <si>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</si>
  <si>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</si>
  <si>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</si>
  <si>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</si>
  <si>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</si>
  <si>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</si>
  <si>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</si>
  <si>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</si>
  <si>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</si>
  <si>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</si>
  <si>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</si>
  <si>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</si>
  <si>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</si>
  <si>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</si>
  <si>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</si>
  <si>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</si>
  <si>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</si>
  <si>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</si>
  <si>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</si>
  <si>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</si>
  <si>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</si>
  <si>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</si>
  <si>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</si>
  <si>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</si>
  <si>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</si>
  <si>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</si>
  <si>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</si>
  <si>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</si>
  <si>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</si>
  <si>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</si>
  <si>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</si>
  <si>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</si>
  <si>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</si>
  <si>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</si>
  <si>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</si>
  <si>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</si>
  <si>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</si>
  <si>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</si>
  <si>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</si>
  <si>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</si>
  <si>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</si>
  <si>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</si>
  <si>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</si>
  <si>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</si>
  <si>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</si>
  <si>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</si>
  <si>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</si>
  <si>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</si>
  <si>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</si>
  <si>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</si>
  <si>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</si>
  <si>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</si>
  <si>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</si>
  <si>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</si>
  <si>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</si>
  <si>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</si>
  <si>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</si>
  <si>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</si>
  <si>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</si>
  <si>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</si>
  <si>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</si>
  <si>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</si>
  <si>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</si>
  <si>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</si>
  <si>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</si>
  <si>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</si>
  <si>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</si>
  <si>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</si>
  <si>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</si>
  <si>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</si>
  <si>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</si>
  <si>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</si>
  <si>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</si>
  <si>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</si>
  <si>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</si>
  <si>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</si>
  <si>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</si>
  <si>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</si>
  <si>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</si>
  <si>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</si>
  <si>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</si>
  <si>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</si>
  <si>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</si>
  <si>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</si>
  <si>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</si>
  <si>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</si>
  <si>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</si>
  <si>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</si>
  <si>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</si>
  <si>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</si>
  <si>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</si>
  <si>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</si>
  <si>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</si>
  <si>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</si>
  <si>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</si>
  <si>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</si>
  <si>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</si>
  <si>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</si>
  <si>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</si>
  <si>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</si>
  <si>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</si>
  <si>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</si>
  <si>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</si>
  <si>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</si>
  <si>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</si>
  <si>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</si>
  <si>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</si>
  <si>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</si>
  <si>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</si>
  <si>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</si>
  <si>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</si>
  <si>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</si>
  <si>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</si>
  <si>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</si>
  <si>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</si>
  <si>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</si>
  <si>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</si>
  <si>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</si>
  <si>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</si>
  <si>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</si>
  <si>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</si>
  <si>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</si>
  <si>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</si>
  <si>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</si>
  <si>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</si>
  <si>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</si>
  <si>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</si>
  <si>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</si>
  <si>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</si>
  <si>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</si>
  <si>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</si>
  <si>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</si>
  <si>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</si>
  <si>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</si>
  <si>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</si>
  <si>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</si>
  <si>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</si>
  <si>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</si>
  <si>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</si>
  <si>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</si>
  <si>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</si>
  <si>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</si>
  <si>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</si>
  <si>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</si>
  <si>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</si>
  <si>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</si>
  <si>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</si>
  <si>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</si>
  <si>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</si>
  <si>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</si>
  <si>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</si>
  <si>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</si>
  <si>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</si>
  <si>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</si>
  <si>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</si>
  <si>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</si>
  <si>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</si>
  <si>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</si>
  <si>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</si>
  <si>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</si>
  <si>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</si>
  <si>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</si>
  <si>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</si>
  <si>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</si>
  <si>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</si>
  <si>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</si>
  <si>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</si>
  <si>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</si>
  <si>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</si>
  <si>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</si>
  <si>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</si>
  <si>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</si>
  <si>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</si>
  <si>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</si>
  <si>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</si>
  <si>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</si>
  <si>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</si>
  <si>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</si>
  <si>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</si>
  <si>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</si>
  <si>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</si>
  <si>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</si>
  <si>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</si>
  <si>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</si>
  <si>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</si>
  <si>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</si>
  <si>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</si>
  <si>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</si>
  <si>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</si>
  <si>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</si>
  <si>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</si>
  <si>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</si>
  <si>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</si>
  <si>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</si>
  <si>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</si>
  <si>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</si>
  <si>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</si>
  <si>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</si>
  <si>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</si>
  <si>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</si>
  <si>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</si>
  <si>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</si>
  <si>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</si>
  <si>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</si>
  <si>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</si>
  <si>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</si>
  <si>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</si>
  <si>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</si>
  <si>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</si>
  <si>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</si>
  <si>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</si>
  <si>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</si>
  <si>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</si>
  <si>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</si>
  <si>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</si>
  <si>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</si>
  <si>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</si>
  <si>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</si>
  <si>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</si>
  <si>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</si>
  <si>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</si>
  <si>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</si>
  <si>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</si>
  <si>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</si>
  <si>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</si>
  <si>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</si>
  <si>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</si>
  <si>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</si>
  <si>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</si>
  <si>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</si>
  <si>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</si>
  <si>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</si>
  <si>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</si>
  <si>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</si>
  <si>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</si>
  <si>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</si>
  <si>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</si>
  <si>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</si>
  <si>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</si>
  <si>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</si>
  <si>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</si>
  <si>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</si>
  <si>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</si>
  <si>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</si>
  <si>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</si>
  <si>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</si>
  <si>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</si>
  <si>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</si>
  <si>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</si>
  <si>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</si>
  <si>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</si>
  <si>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</si>
  <si>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</si>
  <si>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</si>
  <si>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</si>
  <si>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</si>
  <si>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</si>
  <si>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</si>
  <si>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</si>
  <si>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</si>
  <si>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</si>
  <si>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</si>
  <si>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</si>
  <si>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</si>
  <si>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</si>
  <si>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</si>
  <si>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</si>
  <si>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</si>
  <si>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</si>
  <si>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</si>
  <si>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</si>
  <si>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</si>
  <si>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</si>
  <si>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</si>
  <si>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</si>
  <si>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</si>
  <si>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</si>
  <si>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</si>
  <si>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</si>
  <si>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</si>
  <si>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</si>
  <si>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</si>
  <si>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</si>
  <si>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</si>
  <si>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</si>
  <si>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</si>
  <si>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</si>
  <si>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</si>
  <si>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</si>
  <si>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</si>
  <si>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</si>
  <si>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</si>
  <si>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</si>
  <si>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</si>
  <si>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</si>
  <si>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</si>
  <si>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</si>
  <si>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</si>
  <si>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</si>
  <si>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</si>
  <si>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</si>
  <si>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</si>
  <si>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</si>
  <si>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</si>
  <si>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</si>
  <si>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</si>
  <si>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</si>
  <si>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</si>
  <si>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</si>
  <si>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</si>
  <si>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</si>
  <si>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</si>
  <si>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</si>
  <si>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</si>
  <si>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</si>
  <si>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</si>
  <si>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</si>
  <si>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</si>
  <si>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</si>
  <si>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</si>
  <si>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</si>
  <si>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</si>
  <si>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</si>
  <si>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</si>
  <si>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</si>
  <si>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</si>
  <si>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</si>
  <si>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</si>
  <si>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</si>
  <si>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</si>
  <si>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</si>
  <si>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</si>
  <si>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</si>
  <si>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</si>
  <si>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</si>
  <si>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</si>
  <si>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</si>
  <si>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</si>
  <si>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</si>
  <si>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</si>
  <si>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</si>
  <si>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</si>
  <si>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</si>
  <si>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</si>
  <si>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</si>
  <si>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</si>
  <si>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</si>
  <si>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</si>
  <si>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</si>
  <si>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</si>
  <si>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</si>
  <si>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</si>
  <si>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</si>
  <si>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</si>
  <si>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</si>
  <si>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</si>
  <si>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</si>
  <si>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</si>
  <si>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</si>
  <si>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</si>
  <si>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</si>
  <si>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</si>
  <si>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</si>
  <si>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</si>
  <si>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</si>
  <si>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</si>
  <si>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</si>
  <si>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</si>
  <si>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</si>
  <si>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</si>
  <si>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</si>
  <si>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</si>
  <si>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</si>
  <si>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</si>
  <si>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</si>
  <si>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</si>
  <si>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</si>
  <si>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</si>
  <si>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</si>
  <si>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</si>
  <si>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</si>
  <si>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</si>
  <si>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</si>
  <si>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</si>
  <si>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</si>
  <si>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</si>
  <si>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</si>
  <si>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</si>
  <si>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</si>
  <si>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</si>
  <si>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</si>
  <si>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</si>
  <si>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</si>
  <si>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</si>
  <si>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</si>
  <si>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</si>
  <si>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</si>
  <si>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</si>
  <si>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</si>
  <si>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</si>
  <si>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</si>
  <si>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</si>
  <si>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</si>
  <si>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</si>
  <si>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</si>
  <si>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</si>
  <si>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</si>
  <si>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</si>
  <si>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</si>
  <si>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</si>
  <si>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</si>
  <si>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</si>
  <si>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</si>
  <si>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</si>
  <si>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</si>
  <si>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</si>
  <si>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</si>
  <si>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</si>
  <si>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</si>
  <si>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</si>
  <si>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</si>
  <si>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</si>
  <si>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</si>
  <si>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</si>
  <si>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</si>
  <si>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</si>
  <si>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</si>
  <si>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</si>
  <si>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</si>
  <si>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</si>
  <si>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</si>
  <si>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</si>
  <si>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</si>
  <si>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</si>
  <si>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</si>
  <si>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</si>
  <si>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</si>
  <si>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</si>
  <si>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</si>
  <si>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</si>
  <si>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</si>
  <si>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</si>
  <si>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</si>
  <si>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</si>
  <si>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</si>
  <si>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</si>
  <si>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</si>
  <si>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</si>
  <si>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</si>
  <si>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</si>
  <si>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</si>
  <si>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</si>
  <si>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</si>
  <si>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</si>
  <si>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</si>
  <si>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</si>
  <si>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</si>
  <si>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</si>
  <si>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</si>
  <si>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</si>
  <si>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</si>
  <si>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</si>
  <si>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</si>
  <si>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</si>
  <si>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</si>
  <si>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</si>
  <si>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</si>
  <si>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</si>
  <si>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</si>
  <si>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</si>
  <si>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</si>
  <si>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</si>
  <si>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</si>
  <si>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</si>
  <si>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</si>
  <si>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</si>
  <si>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</si>
  <si>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</si>
  <si>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</si>
  <si>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</si>
  <si>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</si>
  <si>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</si>
  <si>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</si>
  <si>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</si>
  <si>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</si>
  <si>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</si>
  <si>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</si>
  <si>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</si>
  <si>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</si>
  <si>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</si>
  <si>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</si>
  <si>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</si>
  <si>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</si>
  <si>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</si>
  <si>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</si>
  <si>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</si>
  <si>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</si>
  <si>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</si>
  <si>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</si>
  <si>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</si>
  <si>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</si>
  <si>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</si>
  <si>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</si>
  <si>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</si>
  <si>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</si>
  <si>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</si>
  <si>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</si>
  <si>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</si>
  <si>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</si>
  <si>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</si>
  <si>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</si>
  <si>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</si>
  <si>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</si>
  <si>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</si>
  <si>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</si>
  <si>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</si>
  <si>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</si>
  <si>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</si>
  <si>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</si>
  <si>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</si>
  <si>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</si>
  <si>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</si>
  <si>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</si>
  <si>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</si>
  <si>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</si>
  <si>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</si>
  <si>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</si>
  <si>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</si>
  <si>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</si>
  <si>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</si>
  <si>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</si>
  <si>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</si>
  <si>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</si>
  <si>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</si>
  <si>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</si>
  <si>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</si>
  <si>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</si>
  <si>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</si>
  <si>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</si>
  <si>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</si>
  <si>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</si>
  <si>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</si>
  <si>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</si>
  <si>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</si>
  <si>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</si>
  <si>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</si>
  <si>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</si>
  <si>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</si>
  <si>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</si>
  <si>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</si>
  <si>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</si>
  <si>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</si>
  <si>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</si>
  <si>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</si>
  <si>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</si>
  <si>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</si>
  <si>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</si>
  <si>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</si>
  <si>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</si>
  <si>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</si>
  <si>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</si>
  <si>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</si>
  <si>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</si>
  <si>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</si>
  <si>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</si>
  <si>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</si>
  <si>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</si>
  <si>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</si>
  <si>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</si>
  <si>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</si>
  <si>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</si>
  <si>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</si>
  <si>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</si>
  <si>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</si>
  <si>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</si>
  <si>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</si>
  <si>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</si>
  <si>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</si>
  <si>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</si>
  <si>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</si>
  <si>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</si>
  <si>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</si>
  <si>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</si>
  <si>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</si>
  <si>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</si>
  <si>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</si>
  <si>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</si>
  <si>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</si>
  <si>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</si>
  <si>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</si>
  <si>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</si>
  <si>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</si>
  <si>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</si>
  <si>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</si>
  <si>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</si>
  <si>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</si>
  <si>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</si>
  <si>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</si>
  <si>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</si>
  <si>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</si>
  <si>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</si>
  <si>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</si>
  <si>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</si>
  <si>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</si>
  <si>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</si>
  <si>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</si>
  <si>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</si>
  <si>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</si>
  <si>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</si>
  <si>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</si>
  <si>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</si>
  <si>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</si>
  <si>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</si>
  <si>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</si>
  <si>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</si>
  <si>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</si>
  <si>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</si>
  <si>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</si>
  <si>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</si>
  <si>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</si>
  <si>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</si>
  <si>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</si>
  <si>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</si>
  <si>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</si>
  <si>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</si>
  <si>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</si>
  <si>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</si>
  <si>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</si>
  <si>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</si>
  <si>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</si>
  <si>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</si>
  <si>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</si>
  <si>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</si>
  <si>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</si>
  <si>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</si>
  <si>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</si>
  <si>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</si>
  <si>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</si>
  <si>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</si>
  <si>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</si>
  <si>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</si>
  <si>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</si>
  <si>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</si>
  <si>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</si>
  <si>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</si>
  <si>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</si>
  <si>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</si>
  <si>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</si>
  <si>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</si>
  <si>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</si>
  <si>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</si>
  <si>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</si>
  <si>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</si>
  <si>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</si>
  <si>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</si>
  <si>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</si>
  <si>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</si>
  <si>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</si>
  <si>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</si>
  <si>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</si>
  <si>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</si>
  <si>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</si>
  <si>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</si>
  <si>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</si>
  <si>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</si>
  <si>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</si>
  <si>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</si>
  <si>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</si>
  <si>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</si>
  <si>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</si>
  <si>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</si>
  <si>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</si>
  <si>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</si>
  <si>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</si>
  <si>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</si>
  <si>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</si>
  <si>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</si>
  <si>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</si>
  <si>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</si>
  <si>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</si>
  <si>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</si>
  <si>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</si>
  <si>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</si>
  <si>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</si>
  <si>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</si>
  <si>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</si>
  <si>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</si>
  <si>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</si>
  <si>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</si>
  <si>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</si>
  <si>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</si>
  <si>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</si>
  <si>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</si>
  <si>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</si>
  <si>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</si>
  <si>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</si>
  <si>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</si>
  <si>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</si>
  <si>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</si>
  <si>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</si>
  <si>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</si>
  <si>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</si>
  <si>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</si>
  <si>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</si>
  <si>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</si>
  <si>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</si>
  <si>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</si>
  <si>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</si>
  <si>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</si>
  <si>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</si>
  <si>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</si>
  <si>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</si>
  <si>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</si>
  <si>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</si>
  <si>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</si>
  <si>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</si>
  <si>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</si>
  <si>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</si>
  <si>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</si>
  <si>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</si>
  <si>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</si>
  <si>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</si>
  <si>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</si>
  <si>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</si>
  <si>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</si>
  <si>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</si>
  <si>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</si>
  <si>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</si>
  <si>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</si>
  <si>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</si>
  <si>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</si>
  <si>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</si>
  <si>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</si>
  <si>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</si>
  <si>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</si>
  <si>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</si>
  <si>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</si>
  <si>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</si>
  <si>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</si>
  <si>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</si>
  <si>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</si>
  <si>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</si>
  <si>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</si>
  <si>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</si>
  <si>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</si>
  <si>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</si>
  <si>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</si>
  <si>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</si>
  <si>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</si>
  <si>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</si>
  <si>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</si>
  <si>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</si>
  <si>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</si>
  <si>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</si>
  <si>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</si>
  <si>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</si>
  <si>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</si>
  <si>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</si>
  <si>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</si>
  <si>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</si>
  <si>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</si>
  <si>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</si>
  <si>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</si>
  <si>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</si>
  <si>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</si>
  <si>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</si>
  <si>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</si>
  <si>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</si>
  <si>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</si>
  <si>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</si>
  <si>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</si>
  <si>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</si>
  <si>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</si>
  <si>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</si>
  <si>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</si>
  <si>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</si>
  <si>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</si>
  <si>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</si>
  <si>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</si>
  <si>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</si>
  <si>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</si>
  <si>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</si>
  <si>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</si>
  <si>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</si>
  <si>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</si>
  <si>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</si>
  <si>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</si>
  <si>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</si>
  <si>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</si>
  <si>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</si>
  <si>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</si>
  <si>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</si>
  <si>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</si>
  <si>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</si>
  <si>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</si>
  <si>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</si>
  <si>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</si>
  <si>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</si>
  <si>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</si>
  <si>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</si>
  <si>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</si>
  <si>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</si>
  <si>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</si>
  <si>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</si>
  <si>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</si>
  <si>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</si>
  <si>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</si>
  <si>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</si>
  <si>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</si>
  <si>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</si>
  <si>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</si>
  <si>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</si>
  <si>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</si>
  <si>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</si>
  <si>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</si>
  <si>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</si>
  <si>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</si>
  <si>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</si>
  <si>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</si>
  <si>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</si>
  <si>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</si>
  <si>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</si>
  <si>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</si>
  <si>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</si>
  <si>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</si>
  <si>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</si>
  <si>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</si>
  <si>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</si>
  <si>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</si>
  <si>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</si>
  <si>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</si>
  <si>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</si>
  <si>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</si>
  <si>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</si>
  <si>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</si>
  <si>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</si>
  <si>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</si>
  <si>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</si>
  <si>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</si>
  <si>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</si>
  <si>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</si>
  <si>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</si>
  <si>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</si>
  <si>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</si>
  <si>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</si>
  <si>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</si>
  <si>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</si>
  <si>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</si>
  <si>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</si>
  <si>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</si>
  <si>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</si>
  <si>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</si>
  <si>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</si>
  <si>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</si>
  <si>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</si>
  <si>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</si>
  <si>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</si>
  <si>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</si>
  <si>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</si>
  <si>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</si>
  <si>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</si>
  <si>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</si>
  <si>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</si>
  <si>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</si>
  <si>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</si>
  <si>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</si>
  <si>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</si>
  <si>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</si>
  <si>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</si>
  <si>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</si>
  <si>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</si>
  <si>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</si>
  <si>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</si>
  <si>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</si>
  <si>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</si>
  <si>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</si>
  <si>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</si>
  <si>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</si>
  <si>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</si>
  <si>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</si>
  <si>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</si>
  <si>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</si>
  <si>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</si>
  <si>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</si>
  <si>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</si>
  <si>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</si>
  <si>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</si>
  <si>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</si>
  <si>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</si>
  <si>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</si>
  <si>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</si>
  <si>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</si>
  <si>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</si>
  <si>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</si>
  <si>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</si>
  <si>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</si>
  <si>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</si>
  <si>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</si>
  <si>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</si>
  <si>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</si>
  <si>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</si>
  <si>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</si>
  <si>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</si>
  <si>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</si>
  <si>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</si>
  <si>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</si>
  <si>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</si>
  <si>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</si>
  <si>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</si>
  <si>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</si>
  <si>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</si>
  <si>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</si>
  <si>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</si>
  <si>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</si>
  <si>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</si>
  <si>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</si>
  <si>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</si>
  <si>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</si>
  <si>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</si>
  <si>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</si>
  <si>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</si>
  <si>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</si>
  <si>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</si>
  <si>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</si>
  <si>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</si>
  <si>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</si>
  <si>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</si>
  <si>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</si>
  <si>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</si>
  <si>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</si>
  <si>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</si>
  <si>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</si>
  <si>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</si>
  <si>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</si>
  <si>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</si>
  <si>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</si>
  <si>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</si>
  <si>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</si>
  <si>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</si>
  <si>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</si>
  <si>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</si>
  <si>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</si>
  <si>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</si>
  <si>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</si>
  <si>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</si>
  <si>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</si>
  <si>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</si>
  <si>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</si>
  <si>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</si>
  <si>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</si>
  <si>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</si>
  <si>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</si>
  <si>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</si>
  <si>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</si>
  <si>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</si>
  <si>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</si>
  <si>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</si>
  <si>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</si>
  <si>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</si>
  <si>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</si>
  <si>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</si>
  <si>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</si>
  <si>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</si>
  <si>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</si>
  <si>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</si>
  <si>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</si>
  <si>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</si>
  <si>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</si>
  <si>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</si>
  <si>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</si>
  <si>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</si>
  <si>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</si>
  <si>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</si>
  <si>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</si>
  <si>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</si>
  <si>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</si>
  <si>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</si>
  <si>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</si>
  <si>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</si>
  <si>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</si>
  <si>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</si>
  <si>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</si>
  <si>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</si>
  <si>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</si>
  <si>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</si>
  <si>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</si>
  <si>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</si>
  <si>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</si>
  <si>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</si>
  <si>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</si>
  <si>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</si>
  <si>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</si>
  <si>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</si>
  <si>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</si>
  <si>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</si>
  <si>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</si>
  <si>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</si>
  <si>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</si>
  <si>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</si>
  <si>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</si>
  <si>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</si>
  <si>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</si>
  <si>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</si>
  <si>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</si>
  <si>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</si>
  <si>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</si>
  <si>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</si>
  <si>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</si>
  <si>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</si>
  <si>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</si>
  <si>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</si>
  <si>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</si>
  <si>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</si>
  <si>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</si>
  <si>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</si>
  <si>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</si>
  <si>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</si>
  <si>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</si>
  <si>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</si>
  <si>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</si>
  <si>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</si>
  <si>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</si>
  <si>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</si>
  <si>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</si>
  <si>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</si>
  <si>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</si>
  <si>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</si>
  <si>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</si>
  <si>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</si>
  <si>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</si>
  <si>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</si>
  <si>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</si>
  <si>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</si>
  <si>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</si>
  <si>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</si>
  <si>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</si>
  <si>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</si>
  <si>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</si>
  <si>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</si>
  <si>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</si>
  <si>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</si>
  <si>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</si>
  <si>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</si>
  <si>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</si>
  <si>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</si>
  <si>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</si>
  <si>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</si>
  <si>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</si>
  <si>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</si>
  <si>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</si>
  <si>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</si>
  <si>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</si>
  <si>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</si>
  <si>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</si>
  <si>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</si>
  <si>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</si>
  <si>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</si>
  <si>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</si>
  <si>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</si>
  <si>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</si>
  <si>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</si>
  <si>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</si>
  <si>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</si>
  <si>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</si>
  <si>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</si>
  <si>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</si>
  <si>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</si>
  <si>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</si>
  <si>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</si>
  <si>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</si>
  <si>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</si>
  <si>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</si>
  <si>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</si>
  <si>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</si>
  <si>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</si>
  <si>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</si>
  <si>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</si>
  <si>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</si>
  <si>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</si>
  <si>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</si>
  <si>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</si>
  <si>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</si>
  <si>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</si>
  <si>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</si>
  <si>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</si>
  <si>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</si>
  <si>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</si>
  <si>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</si>
  <si>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</si>
  <si>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</si>
  <si>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</si>
  <si>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</si>
  <si>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</si>
  <si>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</si>
  <si>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</si>
  <si>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</si>
  <si>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</si>
  <si>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</si>
  <si>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</si>
  <si>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</si>
  <si>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</si>
  <si>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</si>
  <si>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</si>
  <si>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</si>
  <si>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</si>
  <si>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</si>
  <si>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</si>
  <si>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</si>
  <si>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</si>
  <si>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</si>
  <si>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</si>
  <si>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</si>
  <si>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</si>
  <si>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</si>
  <si>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</si>
  <si>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</si>
  <si>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</si>
  <si>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</si>
  <si>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</si>
  <si>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</si>
  <si>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</si>
  <si>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</si>
  <si>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</si>
  <si>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</si>
  <si>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</si>
  <si>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</si>
  <si>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</si>
  <si>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</si>
  <si>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</si>
  <si>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</si>
  <si>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</si>
  <si>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</si>
  <si>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</si>
  <si>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</si>
  <si>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</si>
  <si>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</si>
  <si>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</si>
  <si>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</si>
  <si>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</si>
  <si>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</si>
  <si>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</si>
  <si>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</si>
  <si>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</si>
  <si>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</si>
  <si>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</si>
  <si>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</si>
  <si>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</si>
  <si>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</si>
  <si>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</si>
  <si>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</si>
  <si>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</si>
  <si>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</si>
  <si>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</si>
  <si>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</si>
  <si>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</si>
  <si>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</si>
  <si>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</si>
  <si>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</si>
  <si>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</si>
  <si>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</si>
  <si>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</si>
  <si>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</si>
  <si>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</si>
  <si>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</si>
  <si>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</si>
  <si>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</si>
  <si>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</si>
  <si>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</si>
  <si>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</si>
  <si>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</si>
  <si>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</si>
  <si>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</si>
  <si>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</si>
  <si>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</si>
  <si>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</si>
  <si>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</si>
  <si>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</si>
  <si>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</si>
  <si>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</si>
  <si>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</si>
  <si>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</si>
  <si>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</si>
  <si>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</si>
  <si>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</si>
  <si>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</si>
  <si>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</si>
  <si>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</si>
  <si>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</si>
  <si>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</si>
  <si>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</si>
  <si>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</si>
  <si>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</si>
  <si>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</si>
  <si>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</si>
  <si>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</si>
  <si>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</si>
  <si>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</si>
  <si>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</si>
  <si>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</si>
  <si>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</si>
  <si>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</si>
  <si>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</si>
  <si>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</si>
  <si>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</si>
  <si>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</si>
  <si>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</si>
  <si>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</si>
  <si>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</si>
  <si>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</si>
  <si>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</si>
  <si>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</si>
  <si>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</si>
  <si>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</si>
  <si>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</si>
  <si>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</si>
  <si>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</si>
  <si>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</si>
  <si>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</si>
  <si>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</si>
  <si>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</si>
  <si>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</si>
  <si>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</si>
  <si>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</si>
  <si>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</si>
  <si>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</si>
  <si>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</si>
  <si>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</si>
  <si>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</si>
  <si>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</si>
  <si>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</si>
  <si>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</si>
  <si>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</si>
  <si>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</si>
  <si>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</si>
  <si>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</si>
  <si>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</si>
  <si>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</si>
  <si>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</si>
  <si>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</si>
  <si>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</si>
  <si>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</si>
  <si>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</si>
  <si>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</si>
  <si>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</si>
  <si>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</si>
  <si>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</si>
  <si>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</si>
  <si>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</si>
  <si>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</si>
  <si>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</si>
  <si>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</si>
  <si>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</si>
  <si>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</si>
  <si>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</si>
  <si>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</si>
  <si>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</si>
  <si>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</si>
  <si>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</si>
  <si>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</si>
  <si>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</si>
  <si>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</si>
  <si>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</si>
  <si>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</si>
  <si>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</si>
  <si>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</si>
  <si>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</si>
  <si>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</si>
  <si>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</si>
  <si>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</si>
  <si>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</si>
  <si>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</si>
  <si>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</si>
  <si>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</si>
  <si>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</si>
  <si>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</si>
  <si>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</si>
  <si>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</si>
  <si>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</si>
  <si>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</si>
  <si>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</si>
  <si>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</si>
  <si>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</si>
  <si>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</si>
  <si>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</si>
  <si>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</si>
  <si>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</si>
  <si>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</si>
  <si>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</si>
  <si>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</si>
  <si>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</si>
  <si>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</si>
  <si>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</si>
  <si>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</si>
  <si>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</si>
  <si>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</si>
  <si>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</si>
  <si>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</si>
  <si>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</si>
  <si>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</si>
  <si>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</si>
  <si>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</si>
  <si>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</si>
  <si>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</si>
  <si>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</si>
  <si>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</si>
  <si>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</si>
  <si>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</si>
  <si>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</si>
  <si>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</si>
  <si>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</si>
  <si>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</si>
  <si>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</si>
  <si>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</si>
  <si>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</si>
  <si>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</si>
  <si>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</si>
  <si>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</si>
  <si>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</si>
  <si>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</si>
  <si>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</si>
  <si>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</si>
  <si>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</si>
  <si>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</si>
  <si>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</si>
  <si>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</si>
  <si>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</si>
  <si>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</si>
  <si>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</si>
  <si>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</si>
  <si>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</si>
  <si>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</si>
  <si>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</si>
  <si>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</si>
  <si>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</si>
  <si>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</si>
  <si>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</si>
  <si>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</si>
  <si>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</si>
  <si>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</si>
  <si>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</si>
  <si>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</si>
  <si>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</si>
  <si>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</si>
  <si>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</si>
  <si>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</si>
  <si>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</si>
  <si>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</si>
  <si>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</si>
  <si>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</si>
  <si>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</si>
  <si>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</si>
  <si>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</si>
  <si>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</si>
  <si>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</si>
  <si>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</si>
  <si>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</si>
  <si>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</si>
  <si>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</si>
  <si>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</si>
  <si>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</si>
  <si>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</si>
  <si>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</si>
  <si>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</si>
  <si>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</si>
  <si>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</si>
  <si>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</si>
  <si>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</si>
  <si>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</si>
  <si>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</si>
  <si>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</si>
  <si>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</si>
  <si>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</si>
  <si>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</si>
  <si>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</si>
  <si>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</si>
  <si>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</si>
  <si>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</si>
  <si>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</si>
  <si>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</si>
  <si>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</si>
  <si>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</si>
  <si>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</si>
  <si>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</si>
  <si>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</si>
  <si>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</si>
  <si>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</si>
  <si>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</si>
  <si>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</si>
  <si>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</si>
  <si>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</si>
  <si>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</si>
  <si>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</si>
  <si>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</si>
  <si>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</si>
  <si>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</si>
  <si>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</si>
  <si>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</si>
  <si>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</si>
  <si>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</si>
  <si>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</si>
  <si>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</si>
  <si>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</si>
  <si>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</si>
  <si>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</si>
  <si>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</si>
  <si>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</si>
  <si>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</si>
  <si>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</si>
  <si>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</si>
  <si>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</si>
  <si>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</si>
  <si>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</si>
  <si>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</si>
  <si>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</si>
  <si>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</si>
  <si>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</si>
  <si>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</si>
  <si>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</si>
  <si>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</si>
  <si>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</si>
  <si>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</si>
  <si>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</si>
  <si>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</si>
  <si>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</si>
  <si>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</si>
  <si>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</si>
  <si>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</si>
  <si>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</si>
  <si>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</si>
  <si>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</si>
  <si>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</si>
  <si>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</si>
  <si>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</si>
  <si>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</si>
  <si>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</si>
  <si>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</si>
  <si>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</si>
  <si>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</si>
  <si>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</si>
  <si>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</si>
  <si>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</si>
  <si>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</si>
  <si>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</si>
  <si>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</si>
  <si>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</si>
  <si>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</si>
  <si>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</si>
  <si>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</si>
  <si>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</si>
  <si>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</si>
  <si>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</si>
  <si>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</si>
  <si>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</si>
  <si>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</si>
  <si>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</si>
  <si>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</si>
  <si>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</si>
  <si>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</si>
  <si>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</si>
  <si>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</si>
  <si>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</si>
  <si>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</si>
  <si>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</si>
  <si>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</si>
  <si>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</si>
  <si>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</si>
  <si>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</si>
  <si>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</si>
  <si>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</si>
  <si>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</si>
  <si>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</si>
  <si>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</si>
  <si>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</si>
  <si>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</si>
  <si>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</si>
  <si>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</si>
  <si>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</si>
  <si>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</si>
  <si>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</si>
  <si>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</si>
  <si>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</si>
  <si>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</si>
  <si>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</si>
  <si>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</si>
  <si>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</si>
  <si>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</si>
  <si>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</si>
  <si>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</si>
  <si>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</si>
  <si>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</si>
  <si>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</si>
  <si>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</si>
  <si>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</si>
  <si>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</si>
  <si>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</si>
  <si>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</si>
  <si>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</si>
  <si>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</si>
  <si>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</si>
  <si>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</si>
  <si>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</si>
  <si>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</si>
  <si>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</si>
  <si>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</si>
  <si>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</si>
  <si>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</si>
  <si>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</si>
  <si>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</si>
  <si>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</si>
  <si>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</si>
  <si>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</si>
  <si>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</si>
  <si>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</si>
  <si>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</si>
  <si>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</si>
  <si>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</si>
  <si>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</si>
  <si>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</si>
  <si>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</si>
  <si>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</si>
  <si>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</si>
  <si>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</si>
  <si>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</si>
  <si>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</si>
  <si>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</si>
  <si>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</si>
  <si>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</si>
  <si>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</si>
  <si>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</si>
  <si>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</si>
  <si>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</si>
  <si>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</si>
  <si>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</si>
  <si>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</si>
  <si>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</si>
  <si>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</si>
  <si>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</si>
  <si>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</si>
  <si>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</si>
  <si>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</si>
  <si>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</si>
  <si>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</si>
  <si>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</si>
  <si>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</si>
  <si>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</si>
  <si>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</si>
  <si>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</si>
  <si>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</si>
  <si>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</si>
  <si>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</si>
  <si>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</si>
  <si>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</si>
  <si>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</si>
  <si>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</si>
  <si>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</si>
  <si>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</si>
  <si>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</si>
  <si>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</si>
  <si>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</si>
  <si>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</si>
  <si>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</si>
  <si>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</si>
  <si>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</si>
  <si>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</si>
  <si>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</si>
  <si>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</si>
  <si>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</si>
  <si>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</si>
  <si>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</si>
  <si>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</si>
  <si>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</si>
  <si>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</si>
  <si>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</si>
  <si>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</si>
  <si>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</si>
  <si>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</si>
  <si>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</si>
  <si>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</si>
  <si>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</si>
  <si>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</si>
  <si>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</si>
  <si>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</si>
  <si>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</si>
  <si>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</si>
  <si>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</si>
  <si>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</si>
  <si>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</si>
  <si>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</si>
  <si>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</si>
  <si>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</si>
  <si>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</si>
  <si>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</si>
  <si>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</si>
  <si>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</si>
  <si>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</si>
  <si>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</si>
  <si>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</si>
  <si>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</si>
  <si>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</si>
  <si>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</si>
  <si>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</si>
  <si>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</si>
  <si>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</si>
  <si>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</si>
  <si>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</si>
  <si>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</si>
  <si>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</si>
  <si>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</si>
  <si>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</si>
  <si>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</si>
  <si>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</si>
  <si>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</si>
  <si>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</si>
  <si>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</si>
  <si>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</si>
  <si>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</si>
  <si>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</si>
  <si>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</si>
  <si>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</si>
  <si>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</si>
  <si>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</si>
  <si>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</si>
  <si>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</si>
  <si>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</si>
  <si>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</si>
  <si>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</si>
  <si>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</si>
  <si>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</si>
  <si>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</si>
  <si>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</si>
  <si>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</si>
  <si>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</si>
  <si>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</si>
  <si>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</si>
  <si>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</si>
  <si>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</si>
  <si>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</si>
  <si>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</si>
  <si>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</si>
  <si>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</si>
  <si>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</si>
  <si>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</si>
  <si>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</si>
  <si>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</si>
  <si>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</si>
  <si>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</si>
  <si>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</si>
  <si>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</si>
  <si>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</si>
  <si>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</si>
  <si>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</si>
  <si>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</si>
  <si>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</si>
  <si>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</si>
  <si>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</si>
  <si>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</si>
  <si>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</si>
  <si>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</si>
  <si>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</si>
  <si>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</si>
  <si>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</si>
  <si>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</si>
  <si>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</si>
  <si>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</si>
  <si>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</si>
  <si>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</si>
  <si>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</si>
  <si>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</si>
  <si>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</si>
  <si>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</si>
  <si>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</si>
  <si>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</si>
  <si>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</si>
  <si>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</si>
  <si>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</si>
  <si>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</si>
  <si>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</si>
  <si>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</si>
  <si>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</si>
  <si>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</si>
  <si>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</si>
  <si>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</si>
  <si>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</si>
  <si>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</si>
  <si>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</si>
  <si>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</si>
  <si>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</si>
  <si>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</si>
  <si>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</si>
  <si>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</si>
  <si>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</si>
  <si>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</si>
  <si>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</si>
  <si>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</si>
  <si>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</si>
  <si>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</si>
  <si>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</si>
  <si>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</si>
  <si>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</si>
  <si>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</si>
  <si>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</si>
  <si>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</si>
  <si>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</si>
  <si>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</si>
  <si>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</si>
  <si>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</si>
  <si>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</si>
  <si>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</si>
  <si>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</si>
  <si>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</si>
  <si>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</si>
  <si>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</si>
  <si>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</si>
  <si>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</si>
  <si>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</si>
  <si>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</si>
  <si>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</si>
  <si>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</si>
  <si>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</si>
  <si>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</si>
  <si>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</si>
  <si>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</si>
  <si>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</si>
  <si>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</si>
  <si>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</si>
  <si>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</si>
  <si>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</si>
  <si>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</si>
  <si>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</si>
  <si>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</si>
  <si>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</si>
  <si>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</si>
  <si>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</si>
  <si>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</si>
  <si>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</si>
  <si>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</si>
  <si>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</si>
  <si>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</si>
  <si>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</si>
  <si>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</si>
  <si>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</si>
  <si>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</si>
  <si>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</si>
  <si>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</si>
  <si>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</si>
  <si>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</si>
  <si>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</si>
  <si>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</si>
  <si>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</si>
  <si>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</si>
  <si>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</si>
  <si>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</si>
  <si>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</si>
  <si>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</si>
  <si>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</si>
  <si>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</si>
  <si>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</si>
  <si>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</si>
  <si>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</si>
  <si>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</si>
  <si>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</si>
  <si>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</si>
  <si>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</si>
  <si>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</si>
  <si>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</si>
  <si>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</si>
  <si>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</si>
  <si>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</si>
  <si>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</si>
  <si>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</si>
  <si>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</si>
  <si>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</si>
  <si>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</si>
  <si>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</si>
  <si>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</si>
  <si>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</si>
  <si>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</si>
  <si>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</si>
  <si>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</si>
  <si>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</si>
  <si>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</si>
  <si>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</si>
  <si>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</si>
  <si>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</si>
  <si>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</si>
  <si>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</si>
  <si>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</si>
  <si>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</si>
  <si>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</si>
  <si>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</si>
  <si>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</si>
  <si>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</si>
  <si>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</si>
  <si>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</si>
  <si>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</si>
  <si>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</si>
  <si>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</si>
  <si>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</si>
  <si>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</si>
  <si>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</si>
  <si>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</si>
  <si>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</si>
  <si>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</si>
  <si>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</si>
  <si>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</si>
  <si>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</si>
  <si>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</si>
  <si>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</si>
  <si>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</si>
  <si>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</si>
  <si>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</si>
  <si>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</si>
  <si>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</si>
  <si>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</si>
  <si>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</si>
  <si>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</si>
  <si>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</si>
  <si>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</si>
  <si>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</si>
  <si>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</si>
  <si>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</si>
  <si>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</si>
  <si>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</si>
  <si>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</si>
  <si>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</si>
  <si>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</si>
  <si>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</si>
  <si>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</si>
  <si>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</si>
  <si>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</si>
  <si>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</si>
  <si>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</si>
  <si>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</si>
  <si>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</si>
  <si>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</si>
  <si>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</si>
  <si>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</si>
  <si>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</si>
  <si>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</si>
  <si>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</si>
  <si>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</si>
  <si>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</si>
  <si>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</si>
  <si>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</si>
  <si>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</si>
  <si>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</si>
  <si>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</si>
  <si>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</si>
  <si>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</si>
  <si>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</si>
  <si>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</si>
  <si>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</si>
  <si>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</si>
  <si>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</si>
  <si>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</si>
  <si>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</si>
  <si>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</si>
  <si>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</si>
  <si>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</si>
  <si>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</si>
  <si>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</si>
  <si>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</si>
  <si>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</si>
  <si>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</si>
  <si>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</si>
  <si>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</si>
  <si>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</si>
  <si>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</si>
  <si>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</si>
  <si>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</si>
  <si>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</si>
  <si>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</si>
  <si>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</si>
  <si>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</si>
  <si>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</si>
  <si>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</si>
  <si>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</si>
  <si>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</si>
  <si>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</si>
  <si>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</si>
  <si>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</si>
  <si>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</si>
  <si>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</si>
  <si>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</si>
  <si>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</si>
  <si>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</si>
  <si>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</si>
  <si>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</si>
  <si>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</si>
  <si>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</si>
  <si>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</si>
  <si>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</si>
  <si>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</si>
  <si>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</si>
  <si>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</si>
  <si>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</si>
  <si>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</si>
  <si>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</si>
  <si>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</si>
  <si>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</si>
  <si>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</si>
  <si>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</si>
  <si>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</si>
  <si>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</si>
  <si>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</si>
  <si>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</si>
  <si>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</si>
  <si>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</si>
  <si>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</si>
  <si>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</si>
  <si>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</si>
  <si>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</si>
  <si>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</si>
  <si>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</si>
  <si>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</si>
  <si>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</si>
  <si>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</si>
  <si>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</si>
  <si>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</si>
  <si>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</si>
  <si>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</si>
  <si>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</si>
  <si>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</si>
  <si>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</si>
  <si>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</si>
  <si>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</si>
  <si>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</si>
  <si>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</si>
  <si>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</si>
  <si>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</si>
  <si>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</si>
  <si>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</si>
  <si>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</si>
  <si>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</si>
  <si>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</si>
  <si>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</si>
  <si>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</si>
  <si>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</si>
  <si>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</si>
  <si>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</si>
  <si>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</si>
  <si>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</si>
  <si>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</si>
  <si>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</si>
  <si>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</si>
  <si>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</si>
  <si>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</si>
  <si>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</si>
  <si>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</si>
  <si>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</si>
  <si>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</si>
  <si>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</si>
  <si>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</si>
  <si>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</si>
  <si>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</si>
  <si>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</si>
  <si>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</si>
  <si>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</si>
  <si>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</si>
  <si>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</si>
  <si>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</si>
  <si>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</si>
  <si>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</si>
  <si>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</si>
  <si>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</si>
  <si>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</si>
  <si>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</si>
  <si>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</si>
  <si>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</si>
  <si>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</si>
  <si>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</si>
  <si>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</si>
  <si>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</si>
  <si>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</si>
  <si>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</si>
  <si>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</si>
  <si>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</si>
  <si>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</si>
  <si>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</si>
  <si>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</si>
  <si>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</si>
  <si>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</si>
  <si>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</si>
  <si>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</si>
  <si>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</si>
  <si>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</si>
  <si>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</si>
  <si>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</si>
  <si>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</si>
  <si>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</si>
  <si>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</si>
  <si>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</si>
  <si>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</si>
  <si>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</si>
  <si>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</si>
  <si>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</si>
  <si>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</si>
  <si>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</si>
  <si>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</si>
  <si>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</si>
  <si>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</si>
  <si>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</si>
  <si>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</si>
  <si>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</si>
  <si>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</si>
  <si>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</si>
  <si>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</si>
  <si>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</si>
  <si>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</si>
  <si>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</si>
  <si>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</si>
  <si>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</si>
  <si>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</si>
  <si>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</si>
  <si>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</si>
  <si>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</si>
  <si>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</si>
  <si>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</si>
  <si>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</si>
  <si>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</si>
  <si>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</si>
  <si>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</si>
  <si>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</si>
  <si>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</si>
  <si>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</si>
  <si>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</si>
  <si>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</si>
  <si>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</si>
  <si>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</si>
  <si>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</si>
  <si>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</si>
  <si>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</si>
  <si>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</si>
  <si>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</si>
  <si>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</si>
  <si>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</si>
  <si>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</si>
  <si>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</si>
  <si>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</si>
  <si>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</si>
  <si>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</si>
  <si>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</si>
  <si>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</si>
  <si>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</si>
  <si>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</si>
  <si>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</si>
  <si>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</si>
  <si>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</si>
  <si>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</si>
  <si>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</si>
  <si>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</si>
  <si>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</si>
  <si>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</si>
  <si>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</si>
  <si>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</si>
  <si>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</si>
  <si>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</si>
  <si>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</si>
  <si>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</si>
  <si>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</si>
  <si>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</si>
  <si>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</si>
  <si>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</si>
  <si>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</si>
  <si>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</si>
  <si>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</si>
  <si>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</si>
  <si>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</si>
  <si>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</si>
  <si>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</si>
  <si>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</si>
  <si>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</si>
  <si>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</si>
  <si>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</si>
  <si>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</si>
  <si>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</si>
  <si>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</si>
  <si>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</si>
  <si>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</si>
  <si>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</si>
  <si>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</si>
  <si>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</si>
  <si>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</si>
  <si>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</si>
  <si>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</si>
  <si>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</si>
  <si>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</si>
  <si>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</si>
  <si>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</si>
  <si>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</si>
  <si>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</si>
  <si>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</si>
  <si>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</si>
  <si>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</si>
  <si>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</si>
  <si>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</si>
  <si>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</si>
  <si>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</si>
  <si>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</si>
  <si>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</si>
  <si>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</si>
  <si>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</si>
  <si>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</si>
  <si>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</si>
  <si>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</si>
  <si>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</si>
  <si>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</si>
  <si>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</si>
  <si>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</si>
  <si>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</si>
  <si>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</si>
  <si>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</si>
  <si>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</si>
  <si>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</si>
  <si>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</si>
  <si>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</si>
  <si>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</si>
  <si>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</si>
  <si>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</si>
  <si>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</si>
  <si>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</si>
  <si>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</si>
  <si>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</si>
  <si>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</si>
  <si>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</si>
  <si>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</si>
  <si>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</si>
  <si>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</si>
  <si>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</si>
  <si>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</si>
  <si>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</si>
  <si>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</si>
  <si>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</si>
  <si>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</si>
  <si>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</si>
  <si>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</si>
  <si>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</si>
  <si>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</si>
  <si>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</si>
  <si>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</si>
  <si>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</si>
  <si>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</si>
  <si>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</si>
  <si>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</si>
  <si>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</si>
  <si>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</si>
  <si>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</si>
  <si>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</si>
  <si>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</si>
  <si>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</si>
  <si>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</si>
  <si>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</si>
  <si>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</si>
  <si>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</si>
  <si>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</si>
  <si>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</si>
  <si>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</si>
  <si>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</si>
  <si>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</si>
  <si>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</si>
  <si>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</si>
  <si>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</si>
  <si>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</si>
  <si>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</si>
  <si>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</si>
  <si>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</si>
  <si>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</si>
  <si>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</si>
  <si>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</si>
  <si>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</si>
  <si>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</si>
  <si>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</si>
  <si>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</si>
  <si>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</si>
  <si>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</si>
  <si>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</si>
  <si>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</si>
  <si>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</si>
  <si>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</si>
  <si>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</si>
  <si>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</si>
  <si>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</si>
  <si>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</si>
  <si>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</si>
  <si>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</si>
  <si>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</si>
  <si>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</si>
  <si>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</si>
  <si>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</si>
  <si>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</si>
  <si>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</si>
  <si>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</si>
  <si>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</si>
  <si>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</si>
  <si>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</si>
  <si>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</si>
  <si>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</si>
  <si>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</si>
  <si>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</si>
  <si>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</si>
  <si>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</si>
  <si>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</si>
  <si>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</si>
  <si>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</si>
  <si>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</si>
  <si>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</si>
  <si>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</si>
  <si>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</si>
  <si>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</si>
  <si>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</si>
  <si>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</si>
  <si>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</si>
  <si>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</si>
  <si>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</si>
  <si>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</si>
  <si>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</si>
  <si>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</si>
  <si>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</si>
  <si>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</si>
  <si>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</si>
  <si>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</si>
  <si>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</si>
  <si>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</si>
  <si>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</si>
  <si>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</si>
  <si>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</si>
  <si>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</si>
  <si>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</si>
  <si>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</si>
  <si>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</si>
  <si>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</si>
  <si>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</si>
  <si>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</si>
  <si>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</si>
  <si>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</si>
  <si>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</si>
  <si>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</si>
  <si>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</si>
  <si>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</si>
  <si>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</si>
  <si>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</si>
  <si>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</si>
  <si>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</si>
  <si>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</si>
  <si>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</si>
  <si>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</si>
  <si>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</si>
  <si>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</si>
  <si>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</si>
  <si>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</si>
  <si>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</si>
  <si>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</si>
  <si>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</si>
  <si>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</si>
  <si>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</si>
  <si>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</si>
  <si>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</si>
  <si>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</si>
  <si>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</si>
  <si>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</si>
  <si>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</si>
  <si>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</si>
  <si>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</si>
  <si>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</si>
  <si>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</si>
  <si>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</si>
  <si>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</si>
  <si>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</si>
  <si>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</si>
  <si>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</si>
  <si>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</si>
  <si>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</si>
  <si>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</si>
  <si>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</si>
  <si>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</si>
  <si>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</si>
  <si>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</si>
  <si>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</si>
  <si>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</si>
  <si>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</si>
  <si>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</si>
  <si>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</si>
  <si>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</si>
  <si>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</si>
  <si>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</si>
  <si>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</si>
  <si>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</si>
  <si>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</si>
  <si>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</si>
  <si>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</si>
  <si>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</si>
  <si>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</si>
  <si>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</si>
  <si>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</si>
  <si>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</si>
  <si>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</si>
  <si>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</si>
  <si>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</si>
  <si>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</si>
  <si>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</si>
  <si>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</si>
  <si>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</si>
  <si>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</si>
  <si>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</si>
  <si>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</si>
  <si>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</si>
  <si>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</si>
  <si>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</si>
  <si>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</si>
  <si>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</si>
  <si>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</si>
  <si>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</si>
  <si>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</si>
  <si>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</si>
  <si>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</si>
  <si>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</si>
  <si>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</si>
  <si>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</si>
  <si>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</si>
  <si>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</si>
  <si>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</si>
  <si>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</si>
  <si>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</si>
  <si>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</si>
  <si>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</si>
  <si>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</si>
  <si>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</si>
  <si>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</si>
  <si>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</si>
  <si>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</si>
  <si>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</si>
  <si>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</si>
  <si>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</si>
  <si>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</si>
  <si>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</si>
  <si>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</si>
  <si>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</si>
  <si>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</si>
  <si>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</si>
  <si>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</si>
  <si>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</si>
  <si>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</si>
  <si>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</si>
  <si>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</si>
  <si>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</si>
  <si>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</si>
  <si>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</si>
  <si>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</si>
  <si>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</si>
  <si>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</si>
  <si>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</si>
  <si>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</si>
  <si>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</si>
  <si>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</si>
  <si>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</si>
  <si>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</si>
  <si>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</si>
  <si>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</si>
  <si>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</si>
  <si>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</si>
  <si>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</si>
  <si>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</si>
  <si>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</si>
  <si>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</si>
  <si>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</si>
  <si>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</si>
  <si>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</si>
  <si>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</si>
  <si>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</si>
  <si>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</si>
  <si>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</si>
  <si>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</si>
  <si>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</si>
  <si>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</si>
  <si>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</si>
  <si>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</si>
  <si>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</si>
  <si>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</si>
  <si>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</si>
  <si>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</si>
  <si>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</si>
  <si>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</si>
  <si>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</si>
  <si>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</si>
  <si>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</si>
  <si>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</si>
  <si>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</si>
  <si>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</si>
  <si>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</si>
  <si>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</si>
  <si>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</si>
  <si>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</si>
  <si>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</si>
  <si>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</si>
  <si>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</si>
  <si>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</si>
  <si>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</si>
  <si>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</si>
  <si>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</si>
  <si>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</si>
  <si>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</si>
  <si>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</si>
  <si>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</si>
  <si>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</si>
  <si>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</si>
  <si>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</si>
  <si>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</si>
  <si>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</si>
  <si>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</si>
  <si>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</si>
  <si>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</si>
  <si>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</si>
  <si>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</si>
  <si>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</si>
  <si>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</si>
  <si>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</si>
  <si>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</si>
  <si>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</si>
  <si>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</si>
  <si>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</si>
  <si>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</si>
  <si>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</si>
  <si>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</si>
  <si>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</si>
  <si>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</si>
  <si>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</si>
  <si>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</si>
  <si>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</si>
  <si>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</si>
  <si>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</si>
  <si>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</si>
  <si>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</si>
  <si>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</si>
  <si>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</si>
  <si>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</si>
  <si>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</si>
  <si>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</si>
  <si>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</si>
  <si>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</si>
  <si>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</si>
  <si>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</si>
  <si>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</si>
  <si>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</si>
  <si>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</si>
  <si>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</si>
  <si>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</si>
  <si>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</si>
  <si>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</si>
  <si>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</si>
  <si>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</si>
  <si>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</si>
  <si>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</si>
  <si>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</si>
  <si>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</si>
  <si>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</si>
  <si>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</si>
  <si>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</si>
  <si>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</si>
  <si>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</si>
  <si>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</si>
  <si>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</si>
  <si>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</si>
  <si>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</si>
  <si>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</si>
  <si>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</si>
  <si>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</si>
  <si>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</si>
  <si>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</si>
  <si>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</si>
  <si>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</si>
  <si>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</si>
  <si>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</si>
  <si>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</si>
  <si>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</si>
  <si>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</si>
  <si>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</si>
  <si>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</si>
  <si>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</si>
  <si>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</si>
  <si>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</si>
  <si>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</si>
  <si>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</si>
  <si>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</si>
  <si>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</si>
  <si>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</si>
  <si>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</si>
  <si>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</si>
  <si>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</si>
  <si>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</si>
  <si>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</si>
  <si>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</si>
  <si>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</si>
  <si>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</si>
  <si>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</si>
  <si>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</si>
  <si>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</si>
  <si>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</si>
  <si>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</si>
  <si>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</si>
  <si>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</si>
  <si>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</si>
  <si>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</si>
  <si>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</si>
  <si>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</si>
  <si>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</si>
  <si>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</si>
  <si>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</si>
  <si>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</si>
  <si>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</si>
  <si>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</si>
  <si>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</si>
  <si>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</si>
  <si>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</si>
  <si>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</si>
  <si>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</si>
  <si>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</si>
  <si>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</si>
  <si>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</si>
  <si>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</si>
  <si>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</si>
  <si>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</si>
  <si>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</si>
  <si>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</si>
  <si>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</si>
  <si>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</si>
  <si>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</si>
  <si>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</si>
  <si>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</si>
  <si>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</si>
  <si>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</si>
  <si>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</si>
  <si>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</si>
  <si>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</si>
  <si>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</si>
  <si>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</si>
  <si>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</si>
  <si>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</si>
  <si>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</si>
  <si>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</si>
  <si>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</si>
  <si>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</si>
  <si>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</si>
  <si>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</si>
  <si>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</si>
  <si>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</si>
  <si>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</si>
  <si>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</si>
  <si>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</si>
  <si>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</si>
  <si>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</si>
  <si>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</si>
  <si>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</si>
  <si>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</si>
  <si>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</si>
  <si>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</si>
  <si>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</si>
  <si>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</si>
  <si>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</si>
  <si>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</si>
  <si>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</si>
  <si>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</si>
  <si>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</si>
  <si>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</si>
  <si>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</si>
  <si>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</si>
  <si>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</si>
  <si>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</si>
  <si>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</si>
  <si>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</si>
  <si>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</si>
  <si>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</si>
  <si>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</si>
  <si>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</si>
  <si>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</si>
  <si>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</si>
  <si>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</si>
  <si>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</si>
  <si>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</si>
  <si>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</si>
  <si>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</si>
  <si>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</si>
  <si>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</si>
  <si>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</si>
  <si>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</si>
  <si>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</si>
  <si>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</si>
  <si>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</si>
  <si>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</si>
  <si>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</si>
  <si>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</si>
  <si>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</si>
  <si>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</si>
  <si>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</si>
  <si>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</si>
  <si>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</si>
  <si>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</si>
  <si>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</si>
  <si>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</si>
  <si>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</si>
  <si>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</si>
  <si>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</si>
  <si>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</si>
  <si>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</si>
  <si>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</si>
  <si>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</si>
  <si>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</si>
  <si>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</si>
  <si>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</si>
  <si>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</si>
  <si>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</si>
  <si>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</si>
  <si>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</si>
  <si>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</si>
  <si>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</si>
  <si>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</si>
  <si>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</si>
  <si>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</si>
  <si>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</si>
  <si>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</si>
  <si>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</si>
  <si>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</si>
  <si>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</si>
  <si>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</si>
  <si>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</si>
  <si>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</si>
  <si>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</si>
  <si>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</si>
  <si>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</si>
  <si>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</si>
  <si>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</si>
  <si>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</si>
  <si>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</si>
  <si>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</si>
  <si>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</si>
  <si>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</si>
  <si>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</si>
  <si>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</si>
  <si>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</si>
  <si>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</si>
  <si>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</si>
  <si>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</si>
  <si>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</si>
  <si>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</si>
  <si>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</si>
  <si>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</si>
  <si>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</si>
  <si>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</si>
  <si>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</si>
  <si>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</si>
  <si>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</si>
  <si>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</si>
  <si>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</si>
  <si>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</si>
  <si>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</si>
  <si>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</si>
  <si>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</si>
  <si>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</si>
  <si>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</si>
  <si>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</si>
  <si>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</si>
  <si>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</si>
  <si>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</si>
  <si>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</si>
  <si>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</si>
  <si>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</si>
  <si>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</si>
  <si>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</si>
  <si>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</si>
  <si>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</si>
  <si>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</si>
  <si>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</si>
  <si>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</si>
  <si>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</si>
  <si>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</si>
  <si>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</si>
  <si>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</si>
  <si>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</si>
  <si>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</si>
  <si>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</si>
  <si>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</si>
  <si>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</si>
  <si>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</si>
  <si>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</si>
  <si>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</si>
  <si>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</si>
  <si>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</si>
  <si>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</si>
  <si>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</si>
  <si>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</si>
  <si>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</si>
  <si>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</si>
  <si>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</si>
  <si>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</si>
  <si>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</si>
  <si>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</si>
  <si>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</si>
  <si>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</si>
  <si>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</si>
  <si>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</si>
  <si>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</si>
  <si>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</si>
  <si>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</si>
  <si>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</si>
  <si>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</si>
  <si>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</si>
  <si>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</si>
  <si>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</si>
  <si>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</si>
  <si>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</si>
  <si>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</si>
  <si>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</si>
  <si>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</si>
  <si>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</si>
  <si>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</si>
  <si>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</si>
  <si>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</si>
  <si>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</si>
  <si>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</si>
  <si>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</si>
  <si>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</si>
  <si>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</si>
  <si>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</si>
  <si>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</si>
  <si>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</si>
  <si>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</si>
  <si>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</si>
  <si>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</si>
  <si>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</si>
  <si>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</si>
  <si>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</si>
  <si>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</si>
  <si>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</si>
  <si>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</si>
  <si>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</si>
  <si>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</si>
  <si>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</si>
  <si>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</si>
  <si>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</si>
  <si>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</si>
  <si>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</si>
  <si>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</si>
  <si>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</si>
  <si>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</si>
  <si>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</si>
  <si>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</si>
  <si>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</si>
  <si>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</si>
  <si>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</si>
  <si>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</si>
  <si>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</si>
  <si>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</si>
  <si>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</si>
  <si>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</si>
  <si>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</si>
  <si>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</si>
  <si>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</si>
  <si>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</si>
  <si>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</si>
  <si>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</si>
  <si>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</si>
  <si>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</si>
  <si>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</si>
  <si>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</si>
  <si>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</si>
  <si>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</si>
  <si>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</si>
  <si>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</si>
  <si>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</si>
  <si>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</si>
  <si>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</si>
  <si>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</si>
  <si>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</si>
  <si>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</si>
  <si>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</si>
  <si>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</si>
  <si>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</si>
  <si>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</si>
  <si>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</si>
  <si>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</si>
  <si>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</si>
  <si>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</si>
  <si>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</si>
  <si>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</si>
  <si>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</si>
  <si>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</si>
  <si>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</si>
  <si>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</si>
  <si>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</si>
  <si>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</si>
  <si>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</si>
  <si>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</si>
  <si>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</si>
  <si>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</si>
  <si>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</si>
  <si>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</si>
  <si>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</si>
  <si>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</si>
  <si>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</si>
  <si>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</si>
  <si>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</si>
  <si>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</si>
  <si>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</si>
  <si>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</si>
  <si>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</si>
  <si>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</si>
  <si>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</si>
  <si>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</si>
  <si>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</si>
  <si>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</si>
  <si>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</si>
  <si>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</si>
  <si>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</si>
  <si>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</si>
  <si>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</si>
  <si>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</si>
  <si>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</si>
  <si>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</si>
  <si>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</si>
  <si>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</si>
  <si>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</si>
  <si>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</si>
  <si>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</si>
  <si>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</si>
  <si>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</si>
  <si>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</si>
  <si>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</si>
  <si>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</si>
  <si>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</si>
  <si>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</si>
  <si>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</si>
  <si>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</si>
  <si>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</si>
  <si>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</si>
  <si>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</si>
  <si>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</si>
  <si>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</si>
  <si>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</si>
  <si>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</si>
  <si>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</si>
  <si>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</si>
  <si>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</si>
  <si>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</si>
  <si>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</si>
  <si>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</si>
  <si>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</si>
  <si>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</si>
  <si>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</si>
  <si>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</si>
  <si>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</si>
  <si>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</si>
  <si>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</si>
  <si>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</si>
  <si>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</si>
  <si>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</si>
  <si>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</si>
  <si>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</si>
  <si>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</si>
  <si>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</si>
  <si>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</si>
  <si>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</si>
  <si>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</si>
  <si>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</si>
  <si>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</si>
  <si>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</si>
  <si>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</si>
  <si>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</si>
  <si>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</si>
  <si>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</si>
  <si>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</si>
  <si>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</si>
  <si>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</si>
  <si>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</si>
  <si>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</si>
  <si>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</si>
  <si>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</si>
  <si>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</si>
  <si>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</si>
  <si>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</si>
  <si>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</si>
  <si>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</si>
  <si>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</si>
  <si>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</si>
  <si>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</si>
  <si>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</si>
  <si>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</si>
  <si>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</si>
  <si>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</si>
  <si>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</si>
  <si>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</si>
  <si>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</si>
  <si>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</si>
  <si>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</si>
  <si>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</si>
  <si>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</si>
  <si>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</si>
  <si>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</si>
  <si>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</si>
  <si>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</si>
  <si>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</si>
  <si>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</si>
  <si>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</si>
  <si>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</si>
  <si>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</si>
  <si>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</si>
  <si>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</si>
  <si>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</si>
  <si>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</si>
  <si>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</si>
  <si>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</si>
  <si>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</si>
  <si>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</si>
  <si>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</si>
  <si>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</si>
  <si>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</si>
  <si>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</si>
  <si>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</si>
  <si>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</si>
  <si>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</si>
  <si>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</si>
  <si>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</si>
  <si>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</si>
  <si>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</si>
  <si>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</si>
  <si>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</si>
  <si>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</si>
  <si>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</si>
  <si>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</si>
  <si>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</si>
  <si>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</si>
  <si>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</si>
  <si>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</si>
  <si>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</si>
  <si>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</si>
  <si>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</si>
  <si>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</si>
  <si>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</si>
  <si>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</si>
  <si>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</si>
  <si>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</si>
  <si>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</si>
  <si>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</si>
  <si>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</si>
  <si>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</si>
  <si>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</si>
  <si>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</si>
  <si>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</si>
  <si>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</si>
  <si>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</si>
  <si>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</si>
  <si>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</si>
  <si>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</si>
  <si>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</si>
  <si>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</si>
  <si>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</si>
  <si>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</si>
  <si>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</si>
  <si>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</si>
  <si>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</si>
  <si>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</si>
  <si>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</si>
  <si>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</si>
  <si>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</si>
  <si>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</si>
  <si>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</si>
  <si>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</si>
  <si>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</si>
  <si>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</si>
  <si>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</si>
  <si>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</si>
  <si>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</si>
  <si>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</si>
  <si>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</si>
  <si>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</si>
  <si>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</si>
  <si>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</si>
  <si>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</si>
  <si>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</si>
  <si>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</si>
  <si>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</si>
  <si>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</si>
  <si>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</si>
  <si>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</si>
  <si>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</si>
  <si>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</si>
  <si>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</si>
  <si>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</si>
  <si>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</si>
  <si>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</si>
  <si>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</si>
  <si>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</si>
  <si>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</si>
  <si>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</si>
  <si>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</si>
  <si>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</si>
  <si>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</si>
  <si>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</si>
  <si>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</si>
  <si>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</si>
  <si>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</si>
  <si>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</si>
  <si>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</si>
  <si>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</si>
  <si>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</si>
  <si>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</si>
  <si>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</si>
  <si>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</si>
  <si>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</si>
  <si>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</si>
  <si>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</si>
  <si>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</si>
  <si>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</si>
  <si>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</si>
  <si>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</si>
  <si>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</si>
  <si>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</si>
  <si>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</si>
  <si>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</si>
  <si>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</si>
  <si>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</si>
  <si>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</si>
  <si>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</si>
  <si>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</si>
  <si>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</si>
  <si>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</si>
  <si>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</si>
  <si>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</si>
  <si>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</si>
  <si>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</si>
  <si>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</si>
  <si>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</si>
  <si>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</si>
  <si>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</si>
  <si>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</si>
  <si>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</si>
  <si>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</si>
  <si>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</si>
  <si>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</si>
  <si>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</si>
  <si>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</si>
  <si>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</si>
  <si>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</si>
  <si>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</si>
  <si>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</si>
  <si>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</si>
  <si>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</si>
  <si>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</si>
  <si>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</si>
  <si>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</si>
  <si>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</si>
  <si>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</si>
  <si>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</si>
  <si>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</si>
  <si>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</si>
  <si>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</si>
  <si>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</si>
  <si>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</si>
  <si>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</si>
  <si>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</si>
  <si>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</si>
  <si>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</si>
  <si>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</si>
  <si>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</si>
  <si>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</si>
  <si>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</si>
  <si>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</si>
  <si>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</si>
  <si>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</si>
  <si>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</si>
  <si>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</si>
  <si>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</si>
  <si>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</si>
  <si>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</si>
  <si>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</si>
  <si>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</si>
  <si>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</si>
  <si>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</si>
  <si>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</si>
  <si>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</si>
  <si>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</si>
  <si>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</si>
  <si>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</si>
  <si>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</si>
  <si>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</si>
  <si>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</si>
  <si>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</si>
  <si>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</si>
  <si>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</si>
  <si>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</si>
  <si>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</si>
  <si>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</si>
  <si>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</si>
  <si>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</si>
  <si>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</si>
  <si>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</si>
  <si>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</si>
  <si>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</si>
  <si>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</si>
  <si>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</si>
  <si>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</si>
  <si>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</si>
  <si>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</si>
  <si>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</si>
  <si>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</si>
  <si>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</si>
  <si>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</si>
  <si>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</si>
  <si>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</si>
  <si>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</si>
  <si>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</si>
  <si>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</si>
  <si>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</si>
  <si>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</si>
  <si>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</si>
  <si>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</si>
  <si>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</si>
  <si>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</si>
  <si>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</si>
  <si>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</si>
  <si>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</si>
  <si>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</si>
  <si>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</si>
  <si>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</si>
  <si>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</si>
  <si>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</si>
  <si>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</si>
  <si>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</si>
  <si>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</si>
  <si>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</si>
  <si>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</si>
  <si>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</si>
  <si>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</si>
  <si>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</si>
  <si>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</si>
  <si>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</si>
  <si>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</si>
  <si>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</si>
  <si>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</si>
  <si>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</si>
  <si>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</si>
  <si>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</si>
  <si>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</si>
  <si>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</si>
  <si>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</si>
  <si>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</si>
  <si>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</si>
  <si>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</si>
  <si>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</si>
  <si>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</si>
  <si>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</si>
  <si>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</si>
  <si>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</si>
  <si>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</si>
  <si>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</si>
  <si>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</si>
  <si>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</si>
  <si>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</si>
  <si>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</si>
  <si>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</si>
  <si>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</si>
  <si>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</si>
  <si>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</si>
  <si>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</si>
  <si>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</si>
  <si>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</si>
  <si>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</si>
  <si>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</si>
  <si>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</si>
  <si>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</si>
  <si>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</si>
  <si>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</si>
  <si>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</si>
  <si>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</si>
  <si>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</si>
  <si>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</si>
  <si>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</si>
  <si>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</si>
  <si>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</si>
  <si>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</si>
  <si>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</si>
  <si>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</si>
  <si>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</si>
  <si>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</si>
  <si>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</si>
  <si>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</si>
  <si>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</si>
  <si>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</si>
  <si>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</si>
  <si>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</si>
  <si>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</si>
  <si>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</si>
  <si>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</si>
  <si>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</si>
  <si>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</si>
  <si>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</si>
  <si>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</si>
  <si>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</si>
  <si>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</si>
  <si>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</si>
  <si>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</si>
  <si>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</si>
  <si>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</si>
  <si>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</si>
  <si>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</si>
  <si>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</si>
  <si>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</si>
  <si>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</si>
  <si>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</si>
  <si>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</si>
  <si>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</si>
  <si>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</si>
  <si>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</si>
  <si>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</si>
  <si>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</si>
  <si>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</si>
  <si>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</si>
  <si>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</si>
  <si>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</si>
  <si>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</si>
  <si>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</si>
  <si>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</si>
  <si>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</si>
  <si>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</si>
  <si>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</si>
  <si>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</si>
  <si>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</si>
  <si>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</si>
  <si>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</si>
  <si>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</si>
  <si>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</si>
  <si>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</si>
  <si>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</si>
  <si>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</si>
  <si>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</si>
  <si>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</si>
  <si>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</si>
  <si>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</si>
  <si>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</si>
  <si>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</si>
  <si>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</si>
  <si>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</si>
  <si>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</si>
  <si>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</si>
  <si>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</si>
  <si>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</si>
  <si>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</si>
  <si>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</si>
  <si>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</si>
  <si>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</si>
  <si>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</si>
  <si>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</si>
  <si>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</si>
  <si>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</si>
  <si>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</si>
  <si>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</si>
  <si>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</si>
  <si>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</si>
  <si>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</si>
  <si>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</si>
  <si>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</si>
  <si>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</si>
  <si>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</si>
  <si>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</si>
  <si>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</si>
  <si>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</si>
  <si>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</si>
  <si>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</si>
  <si>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</si>
  <si>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</si>
  <si>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</si>
  <si>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</si>
  <si>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</si>
  <si>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</si>
  <si>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</si>
  <si>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</si>
  <si>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</si>
  <si>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</si>
  <si>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</si>
  <si>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</si>
  <si>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</si>
  <si>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</si>
  <si>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</si>
  <si>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</si>
  <si>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</si>
  <si>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</si>
  <si>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</si>
  <si>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</si>
  <si>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</si>
  <si>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</si>
  <si>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</si>
  <si>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</si>
  <si>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</si>
  <si>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</si>
  <si>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</si>
  <si>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</si>
  <si>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</si>
  <si>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</si>
  <si>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</si>
  <si>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</si>
  <si>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</si>
  <si>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</si>
  <si>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</si>
  <si>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</si>
  <si>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</si>
  <si>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</si>
  <si>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</si>
  <si>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</si>
  <si>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</si>
  <si>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</si>
  <si>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</si>
  <si>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</si>
  <si>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</si>
  <si>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</si>
  <si>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</si>
  <si>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</si>
  <si>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</si>
  <si>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</si>
  <si>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</si>
  <si>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</si>
  <si>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</si>
  <si>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</si>
  <si>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</si>
  <si>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</si>
  <si>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</si>
  <si>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</si>
  <si>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</si>
  <si>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</si>
  <si>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</si>
  <si>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</si>
  <si>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</si>
  <si>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</si>
  <si>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</si>
  <si>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</si>
  <si>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</si>
  <si>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</si>
  <si>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</si>
  <si>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</si>
  <si>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</si>
  <si>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</si>
  <si>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</si>
  <si>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</si>
  <si>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</si>
  <si>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</si>
  <si>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</si>
  <si>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</si>
  <si>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</si>
  <si>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</si>
  <si>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</si>
  <si>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</si>
  <si>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</si>
  <si>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</si>
  <si>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</si>
  <si>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</si>
  <si>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</si>
  <si>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</si>
  <si>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</si>
  <si>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</si>
  <si>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</si>
  <si>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</si>
  <si>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</si>
  <si>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</si>
  <si>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</si>
  <si>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</si>
  <si>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</si>
  <si>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</si>
  <si>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</si>
  <si>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</si>
  <si>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</si>
  <si>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</si>
  <si>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</si>
  <si>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</si>
  <si>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</si>
  <si>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</si>
  <si>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</si>
  <si>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</si>
  <si>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</si>
  <si>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</si>
  <si>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</si>
  <si>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</si>
  <si>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</si>
  <si>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</si>
  <si>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</si>
  <si>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</si>
  <si>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</si>
  <si>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</si>
  <si>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</si>
  <si>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</si>
  <si>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</si>
  <si>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</si>
  <si>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</si>
  <si>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</si>
  <si>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</si>
  <si>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</si>
  <si>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</si>
  <si>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</si>
  <si>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</si>
  <si>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</si>
  <si>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</si>
  <si>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</si>
  <si>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</si>
  <si>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</si>
  <si>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</si>
  <si>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</si>
  <si>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</si>
  <si>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</si>
  <si>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</si>
  <si>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</si>
  <si>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</si>
  <si>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</si>
  <si>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</si>
  <si>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</si>
  <si>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</si>
  <si>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</si>
  <si>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</si>
  <si>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</si>
  <si>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</si>
  <si>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</si>
  <si>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</si>
  <si>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</si>
  <si>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</si>
  <si>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</si>
  <si>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</si>
  <si>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</si>
  <si>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</si>
  <si>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</si>
  <si>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</si>
  <si>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</si>
  <si>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</si>
  <si>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</si>
  <si>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</si>
  <si>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</si>
  <si>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</si>
  <si>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</si>
  <si>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</si>
  <si>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</si>
  <si>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</si>
  <si>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</si>
  <si>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</si>
  <si>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</si>
  <si>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</si>
  <si>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</si>
  <si>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</si>
  <si>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</si>
  <si>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</si>
  <si>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</si>
  <si>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</si>
  <si>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</si>
  <si>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</si>
  <si>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</si>
  <si>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</si>
  <si>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</si>
  <si>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</si>
  <si>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</si>
  <si>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</si>
  <si>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</si>
  <si>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</si>
  <si>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</si>
  <si>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</si>
  <si>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</si>
  <si>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</si>
  <si>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</si>
  <si>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</si>
  <si>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</si>
  <si>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</si>
  <si>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</si>
  <si>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</si>
  <si>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</si>
  <si>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</si>
  <si>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</si>
  <si>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</si>
  <si>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</si>
  <si>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</si>
  <si>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</si>
  <si>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</si>
  <si>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</si>
  <si>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</si>
  <si>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</si>
  <si>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</si>
  <si>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</si>
  <si>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</si>
  <si>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</si>
  <si>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</si>
  <si>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</si>
  <si>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</si>
  <si>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</si>
  <si>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</si>
  <si>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</si>
  <si>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</si>
  <si>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</si>
  <si>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</si>
  <si>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</si>
  <si>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</si>
  <si>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</si>
  <si>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</si>
  <si>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</si>
  <si>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</si>
  <si>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</si>
  <si>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</si>
  <si>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</si>
  <si>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</si>
  <si>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</si>
  <si>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</si>
  <si>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</si>
  <si>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</si>
  <si>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</si>
  <si>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</si>
  <si>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</si>
  <si>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</si>
  <si>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</si>
  <si>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</si>
  <si>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</si>
  <si>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</si>
  <si>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</si>
  <si>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</si>
  <si>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</si>
  <si>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</si>
  <si>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</si>
  <si>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</si>
  <si>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</si>
  <si>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</si>
  <si>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</si>
  <si>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</si>
  <si>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</si>
  <si>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</si>
  <si>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</si>
  <si>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</si>
  <si>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</si>
  <si>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</si>
  <si>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</si>
  <si>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</si>
  <si>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</si>
  <si>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</si>
  <si>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</si>
  <si>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</si>
  <si>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</si>
  <si>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</si>
  <si>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</si>
  <si>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</si>
  <si>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</si>
  <si>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</si>
  <si>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</si>
  <si>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</si>
  <si>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</si>
  <si>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</si>
  <si>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</si>
  <si>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</si>
  <si>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</si>
  <si>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</si>
  <si>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</si>
  <si>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</si>
  <si>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</si>
  <si>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</si>
  <si>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</si>
  <si>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</si>
  <si>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</si>
  <si>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</si>
  <si>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</si>
  <si>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</si>
  <si>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</si>
  <si>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</si>
  <si>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</si>
  <si>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</si>
  <si>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</si>
  <si>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</si>
  <si>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</si>
  <si>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</si>
  <si>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</si>
  <si>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</si>
  <si>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</si>
  <si>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</si>
  <si>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</si>
  <si>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</si>
  <si>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</si>
  <si>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</si>
  <si>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</si>
  <si>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</si>
  <si>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</si>
  <si>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</si>
  <si>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</si>
  <si>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</si>
  <si>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</si>
  <si>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</si>
  <si>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</si>
  <si>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</si>
  <si>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</si>
  <si>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</si>
  <si>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</si>
  <si>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</si>
  <si>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</si>
  <si>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</si>
  <si>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</si>
  <si>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</si>
  <si>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</si>
  <si>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</si>
  <si>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</si>
  <si>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</si>
  <si>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</si>
  <si>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</si>
  <si>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</si>
  <si>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</si>
  <si>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</si>
  <si>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</si>
  <si>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</si>
  <si>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</si>
  <si>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</si>
  <si>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</si>
  <si>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</si>
  <si>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</si>
  <si>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</si>
  <si>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</si>
  <si>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</si>
  <si>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</si>
  <si>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</si>
  <si>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</si>
  <si>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</si>
  <si>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</si>
  <si>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</si>
  <si>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</si>
  <si>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</si>
  <si>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</si>
  <si>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</si>
  <si>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</si>
  <si>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</si>
  <si>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</si>
  <si>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</si>
  <si>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</si>
  <si>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</si>
  <si>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</si>
  <si>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</si>
  <si>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</si>
  <si>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</si>
  <si>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</si>
  <si>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</si>
  <si>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</si>
  <si>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</si>
  <si>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</si>
  <si>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</si>
  <si>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</si>
  <si>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</si>
  <si>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</si>
  <si>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</si>
  <si>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</si>
  <si>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</si>
  <si>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</si>
  <si>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</si>
  <si>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</si>
  <si>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</si>
  <si>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</si>
  <si>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</si>
  <si>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</si>
  <si>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</si>
  <si>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</si>
  <si>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</si>
  <si>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</si>
  <si>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</si>
  <si>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</si>
  <si>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</si>
  <si>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</si>
  <si>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</si>
  <si>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</si>
  <si>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</si>
  <si>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</si>
  <si>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</si>
  <si>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</si>
  <si>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</si>
  <si>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</si>
  <si>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</si>
  <si>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</si>
  <si>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</si>
  <si>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</si>
  <si>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</si>
  <si>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</si>
  <si>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</si>
  <si>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</si>
  <si>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</si>
  <si>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</si>
  <si>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</si>
  <si>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</si>
  <si>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</si>
  <si>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</si>
  <si>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</si>
  <si>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</si>
  <si>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</si>
  <si>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</si>
  <si>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</si>
  <si>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</si>
  <si>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</si>
  <si>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</si>
  <si>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</si>
  <si>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</si>
  <si>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</si>
  <si>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</si>
  <si>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</si>
  <si>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</si>
  <si>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</si>
  <si>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</si>
  <si>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</si>
  <si>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</si>
  <si>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</si>
  <si>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</si>
  <si>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</si>
  <si>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</si>
  <si>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</si>
  <si>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</si>
  <si>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</si>
  <si>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</si>
  <si>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</si>
  <si>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</si>
  <si>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</si>
  <si>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</si>
  <si>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</si>
  <si>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</si>
  <si>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</si>
  <si>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</si>
  <si>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</si>
  <si>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</si>
  <si>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</si>
  <si>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</si>
  <si>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</si>
  <si>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</si>
  <si>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</si>
  <si>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</si>
  <si>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</si>
  <si>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</si>
  <si>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</si>
  <si>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</si>
  <si>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</si>
  <si>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</si>
  <si>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</si>
  <si>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</si>
  <si>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</si>
  <si>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</si>
  <si>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</si>
  <si>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</si>
  <si>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</si>
  <si>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</si>
  <si>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</si>
  <si>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</si>
  <si>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</si>
  <si>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</si>
  <si>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</si>
  <si>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</si>
  <si>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</si>
  <si>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</si>
  <si>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</si>
  <si>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</si>
  <si>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</si>
  <si>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</si>
  <si>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</si>
  <si>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</si>
  <si>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</si>
  <si>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</si>
  <si>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</si>
  <si>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</si>
  <si>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</si>
  <si>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</si>
  <si>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</si>
  <si>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</si>
  <si>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</si>
  <si>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</si>
  <si>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</si>
  <si>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</si>
  <si>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</si>
  <si>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</si>
  <si>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</si>
  <si>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</si>
  <si>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</si>
  <si>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</si>
  <si>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</si>
  <si>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</si>
  <si>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</si>
  <si>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</si>
  <si>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</si>
  <si>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</si>
  <si>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</si>
  <si>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</si>
  <si>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</si>
  <si>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</si>
  <si>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</si>
  <si>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</si>
  <si>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</si>
  <si>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</si>
  <si>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</si>
  <si>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</si>
  <si>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</si>
  <si>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</si>
  <si>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</si>
  <si>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</si>
  <si>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</si>
  <si>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</si>
  <si>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</si>
  <si>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</si>
  <si>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</si>
  <si>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</si>
  <si>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</si>
  <si>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</si>
  <si>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</si>
  <si>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</si>
  <si>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</si>
  <si>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</si>
  <si>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</si>
  <si>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</si>
  <si>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</si>
  <si>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</si>
  <si>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</si>
  <si>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</si>
  <si>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</si>
  <si>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</si>
  <si>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</si>
  <si>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</si>
  <si>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</si>
  <si>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</si>
  <si>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</si>
  <si>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</si>
  <si>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</si>
  <si>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</si>
  <si>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</si>
  <si>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</si>
  <si>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</si>
  <si>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</si>
  <si>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</si>
  <si>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</si>
  <si>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</si>
  <si>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</si>
  <si>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</si>
  <si>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</si>
  <si>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</si>
  <si>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</si>
  <si>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</si>
  <si>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</si>
  <si>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</si>
  <si>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</si>
  <si>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</si>
  <si>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</si>
  <si>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</si>
  <si>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</si>
  <si>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</si>
  <si>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</si>
  <si>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</si>
  <si>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</si>
  <si>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</si>
  <si>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</si>
  <si>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</si>
  <si>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</si>
  <si>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</si>
  <si>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</si>
  <si>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</si>
  <si>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</si>
  <si>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</si>
  <si>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</si>
  <si>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</si>
  <si>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</si>
  <si>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</si>
  <si>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</si>
  <si>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</si>
  <si>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</si>
  <si>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</si>
  <si>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</si>
  <si>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</si>
  <si>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</si>
  <si>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</si>
  <si>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</si>
  <si>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</si>
  <si>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</si>
  <si>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</si>
  <si>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</si>
  <si>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</si>
  <si>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</si>
  <si>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</si>
  <si>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</si>
  <si>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</si>
  <si>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</si>
  <si>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</si>
  <si>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</si>
  <si>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</si>
  <si>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</si>
  <si>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</si>
  <si>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</si>
  <si>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</si>
  <si>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</si>
  <si>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</si>
  <si>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</si>
  <si>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</si>
  <si>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</si>
  <si>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</si>
  <si>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</si>
  <si>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</si>
  <si>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</si>
  <si>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</si>
  <si>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</si>
  <si>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</si>
  <si>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</si>
  <si>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</si>
  <si>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</si>
  <si>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</si>
  <si>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</si>
  <si>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</si>
  <si>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</si>
  <si>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</si>
  <si>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</si>
  <si>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</si>
  <si>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</si>
  <si>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</si>
  <si>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</si>
  <si>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</si>
  <si>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</si>
  <si>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</si>
  <si>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</si>
  <si>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</si>
  <si>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</si>
  <si>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</si>
  <si>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</si>
  <si>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</si>
  <si>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</si>
  <si>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</si>
  <si>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</si>
  <si>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</si>
  <si>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</si>
  <si>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</si>
  <si>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</si>
  <si>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</si>
  <si>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</si>
  <si>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</si>
  <si>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</si>
  <si>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</si>
  <si>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</si>
  <si>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</si>
  <si>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</si>
  <si>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</si>
  <si>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</si>
  <si>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</si>
  <si>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</si>
  <si>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</si>
  <si>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</si>
  <si>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</si>
  <si>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</si>
  <si>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</si>
  <si>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</si>
  <si>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</si>
  <si>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</si>
  <si>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</si>
  <si>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</si>
  <si>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</si>
  <si>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</si>
  <si>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</si>
  <si>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</si>
  <si>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</si>
  <si>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</si>
  <si>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</si>
  <si>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</si>
  <si>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</si>
  <si>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</si>
  <si>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</si>
  <si>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</si>
  <si>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</si>
  <si>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</si>
  <si>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</si>
  <si>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</si>
  <si>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</si>
  <si>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</si>
  <si>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</si>
  <si>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</si>
  <si>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</si>
  <si>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</si>
  <si>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</si>
  <si>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</si>
  <si>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</si>
  <si>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</si>
  <si>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</si>
  <si>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</si>
  <si>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</si>
  <si>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</si>
  <si>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</si>
  <si>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</si>
  <si>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</si>
  <si>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</si>
  <si>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</si>
  <si>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</si>
  <si>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</si>
  <si>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</si>
  <si>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</si>
  <si>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</si>
  <si>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</si>
  <si>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</si>
  <si>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</si>
  <si>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</si>
  <si>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</si>
  <si>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</si>
  <si>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</si>
  <si>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</si>
  <si>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</si>
  <si>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</si>
  <si>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</si>
  <si>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</si>
  <si>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</si>
  <si>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</si>
  <si>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</si>
  <si>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</si>
  <si>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</si>
  <si>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</si>
  <si>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</si>
  <si>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</si>
  <si>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</si>
  <si>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</si>
  <si>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</si>
  <si>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</si>
  <si>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</si>
  <si>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</si>
  <si>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</si>
  <si>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</si>
  <si>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</si>
  <si>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</si>
  <si>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</si>
  <si>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</si>
  <si>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</si>
  <si>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</si>
  <si>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</si>
  <si>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</si>
  <si>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</si>
  <si>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</si>
  <si>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</si>
  <si>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</si>
  <si>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</si>
  <si>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</si>
  <si>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</si>
  <si>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</si>
  <si>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</si>
  <si>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</si>
  <si>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</si>
  <si>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</si>
  <si>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</si>
  <si>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</si>
  <si>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</si>
  <si>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</si>
  <si>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</si>
  <si>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</si>
  <si>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</si>
  <si>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</si>
  <si>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</si>
  <si>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</si>
  <si>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</si>
  <si>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</si>
  <si>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</si>
  <si>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</si>
  <si>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</si>
  <si>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</si>
  <si>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</si>
  <si>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</si>
  <si>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</si>
  <si>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</si>
  <si>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</si>
  <si>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</si>
  <si>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</si>
  <si>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</si>
  <si>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</si>
  <si>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</si>
  <si>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</si>
  <si>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</si>
  <si>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</si>
  <si>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</si>
  <si>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</si>
  <si>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</si>
  <si>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</si>
  <si>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</si>
  <si>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</si>
  <si>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</si>
  <si>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</si>
  <si>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</si>
  <si>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</si>
  <si>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</si>
  <si>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</si>
  <si>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</si>
  <si>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</si>
  <si>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</si>
  <si>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</si>
  <si>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</si>
  <si>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</si>
  <si>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</si>
  <si>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</si>
  <si>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</si>
  <si>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</si>
  <si>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</si>
  <si>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</si>
  <si>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</si>
  <si>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</si>
  <si>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</si>
  <si>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</si>
  <si>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</si>
  <si>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</si>
  <si>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</si>
  <si>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</si>
  <si>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</si>
  <si>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</si>
  <si>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</si>
  <si>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</si>
  <si>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</si>
  <si>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</si>
  <si>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</si>
  <si>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</si>
  <si>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</si>
  <si>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</si>
  <si>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</si>
  <si>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</si>
  <si>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</si>
  <si>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</si>
  <si>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</si>
  <si>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</si>
  <si>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</si>
  <si>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</si>
  <si>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</si>
  <si>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</si>
  <si>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</si>
  <si>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</si>
  <si>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</si>
  <si>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</si>
  <si>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</si>
  <si>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</si>
  <si>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</si>
  <si>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</si>
  <si>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</si>
  <si>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</si>
  <si>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</si>
  <si>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</si>
  <si>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</si>
  <si>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</si>
  <si>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</si>
  <si>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</si>
  <si>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</si>
  <si>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</si>
  <si>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</si>
  <si>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</si>
  <si>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</si>
  <si>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</si>
  <si>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</si>
  <si>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</si>
  <si>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</si>
  <si>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</si>
  <si>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</si>
  <si>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</si>
  <si>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</si>
  <si>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</si>
  <si>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</si>
  <si>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</si>
  <si>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</si>
  <si>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</si>
  <si>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</si>
  <si>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</si>
  <si>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</si>
  <si>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</si>
  <si>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</si>
  <si>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</si>
  <si>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</si>
  <si>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</si>
  <si>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</si>
  <si>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</si>
  <si>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</si>
  <si>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</si>
  <si>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</si>
  <si>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</si>
  <si>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</si>
  <si>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</si>
  <si>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</si>
  <si>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</si>
  <si>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</si>
  <si>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</si>
  <si>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</si>
  <si>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</si>
  <si>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</si>
  <si>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</si>
  <si>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</si>
  <si>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</si>
  <si>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</si>
  <si>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</si>
  <si>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</si>
  <si>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</si>
  <si>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</si>
  <si>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</si>
  <si>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</si>
  <si>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</si>
  <si>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</si>
  <si>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</si>
  <si>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</si>
  <si>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</si>
  <si>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</si>
  <si>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</si>
  <si>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</si>
  <si>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</si>
  <si>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</si>
  <si>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</si>
  <si>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</si>
  <si>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</si>
  <si>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</si>
  <si>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</si>
  <si>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</si>
  <si>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</si>
  <si>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</si>
  <si>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</si>
  <si>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</si>
  <si>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</si>
  <si>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</si>
  <si>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</si>
  <si>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</si>
  <si>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</si>
  <si>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</si>
  <si>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</si>
  <si>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</si>
  <si>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</si>
  <si>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</si>
  <si>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</si>
  <si>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</si>
  <si>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</si>
  <si>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</si>
  <si>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</si>
  <si>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</si>
  <si>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</si>
  <si>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</si>
  <si>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</si>
  <si>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</si>
  <si>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</si>
  <si>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</si>
  <si>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</si>
  <si>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</si>
  <si>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</si>
  <si>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</si>
  <si>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</si>
  <si>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</si>
  <si>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</si>
  <si>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</si>
  <si>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</si>
  <si>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</si>
  <si>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</si>
  <si>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</si>
  <si>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</si>
  <si>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</si>
  <si>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</si>
  <si>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</si>
  <si>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</si>
  <si>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</si>
  <si>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</si>
  <si>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</si>
  <si>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</si>
  <si>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</si>
  <si>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</si>
  <si>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</si>
  <si>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</si>
  <si>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</si>
  <si>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</si>
  <si>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</si>
  <si>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</si>
  <si>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</si>
  <si>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</si>
  <si>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</si>
  <si>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</si>
  <si>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</si>
  <si>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</si>
  <si>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</si>
  <si>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</si>
  <si>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</si>
  <si>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</si>
  <si>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</si>
  <si>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</si>
  <si>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</si>
  <si>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</si>
  <si>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</si>
  <si>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</si>
  <si>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</si>
  <si>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</si>
  <si>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</si>
  <si>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</si>
  <si>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</si>
  <si>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</si>
  <si>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</si>
  <si>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</si>
  <si>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</si>
  <si>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</si>
  <si>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</si>
  <si>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</si>
  <si>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</si>
  <si>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</si>
  <si>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</si>
  <si>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</si>
  <si>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</si>
  <si>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</si>
  <si>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</si>
  <si>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</si>
  <si>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</si>
  <si>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</si>
  <si>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</si>
  <si>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</si>
  <si>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</si>
  <si>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</si>
  <si>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</si>
  <si>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</si>
  <si>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</si>
  <si>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</si>
  <si>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</si>
  <si>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</si>
  <si>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</si>
  <si>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</si>
  <si>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</si>
  <si>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</si>
  <si>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</si>
  <si>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</si>
  <si>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</si>
  <si>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</si>
  <si>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</si>
  <si>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</si>
  <si>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</si>
  <si>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</si>
  <si>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</si>
  <si>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</si>
  <si>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</si>
  <si>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</si>
  <si>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</si>
  <si>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</si>
  <si>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</si>
  <si>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</si>
  <si>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</si>
  <si>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</si>
  <si>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</si>
  <si>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</si>
  <si>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</si>
  <si>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</si>
  <si>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</si>
  <si>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</si>
  <si>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</si>
  <si>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</si>
  <si>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</si>
  <si>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</si>
  <si>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</si>
  <si>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</si>
  <si>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</si>
  <si>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</si>
  <si>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</si>
  <si>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</si>
  <si>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</si>
  <si>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</si>
  <si>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</si>
  <si>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</si>
  <si>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</si>
  <si>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</si>
  <si>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</si>
  <si>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</si>
  <si>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</si>
  <si>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</si>
  <si>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</si>
  <si>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</si>
  <si>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</si>
  <si>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</si>
  <si>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</si>
  <si>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</si>
  <si>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</si>
  <si>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</si>
  <si>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</si>
  <si>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</si>
  <si>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</si>
  <si>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</si>
  <si>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</si>
  <si>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</si>
  <si>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</si>
  <si>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</si>
  <si>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</si>
  <si>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</si>
  <si>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</si>
  <si>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</si>
  <si>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</si>
  <si>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</si>
  <si>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</si>
  <si>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</si>
  <si>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</si>
  <si>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</si>
  <si>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</si>
  <si>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</si>
  <si>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</si>
  <si>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</si>
  <si>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</si>
  <si>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</si>
  <si>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</si>
  <si>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</si>
  <si>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</si>
  <si>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</si>
  <si>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</si>
  <si>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</si>
  <si>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</si>
  <si>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</si>
  <si>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</si>
  <si>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</si>
  <si>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</si>
  <si>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</si>
  <si>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</si>
  <si>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</si>
  <si>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</si>
  <si>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</si>
  <si>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</si>
  <si>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</si>
  <si>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</si>
  <si>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</si>
  <si>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</si>
  <si>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</si>
  <si>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</si>
  <si>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</si>
  <si>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</si>
  <si>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</si>
  <si>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</si>
  <si>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</si>
  <si>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</si>
  <si>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</si>
  <si>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</si>
  <si>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</si>
  <si>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</si>
  <si>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</si>
  <si>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</si>
  <si>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</si>
  <si>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</si>
  <si>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</si>
  <si>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</si>
  <si>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</si>
  <si>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</si>
  <si>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</si>
  <si>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</si>
  <si>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</si>
  <si>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</si>
  <si>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</si>
  <si>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</si>
  <si>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</si>
  <si>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</si>
  <si>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</si>
  <si>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</si>
  <si>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</si>
  <si>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</si>
  <si>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</si>
  <si>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</si>
  <si>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</si>
  <si>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</si>
  <si>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</si>
  <si>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</si>
  <si>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</si>
  <si>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</si>
  <si>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</si>
  <si>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</si>
  <si>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</si>
  <si>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</si>
  <si>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</si>
  <si>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</si>
  <si>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</si>
  <si>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</si>
  <si>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</si>
  <si>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</si>
  <si>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</si>
  <si>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</si>
  <si>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</si>
  <si>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</si>
  <si>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</si>
  <si>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</si>
  <si>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</si>
  <si>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</si>
  <si>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</si>
  <si>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</si>
  <si>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</si>
  <si>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</si>
  <si>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</si>
  <si>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</si>
  <si>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</si>
  <si>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</si>
  <si>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</si>
  <si>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</si>
  <si>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</si>
  <si>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</si>
  <si>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</si>
  <si>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</si>
  <si>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</si>
  <si>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</si>
  <si>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</si>
  <si>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</si>
  <si>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</si>
  <si>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</si>
  <si>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</si>
  <si>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</si>
  <si>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</si>
  <si>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</si>
  <si>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</si>
  <si>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</si>
  <si>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</si>
  <si>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</si>
  <si>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</si>
  <si>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</si>
  <si>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</si>
  <si>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</si>
  <si>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</si>
  <si>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</si>
  <si>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</si>
  <si>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</si>
  <si>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</si>
  <si>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</si>
  <si>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</si>
  <si>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</si>
  <si>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</si>
  <si>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</si>
  <si>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</si>
  <si>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</si>
  <si>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</si>
  <si>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</si>
  <si>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</si>
  <si>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</si>
  <si>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</si>
  <si>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</si>
  <si>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</si>
  <si>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</si>
  <si>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</si>
  <si>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</si>
  <si>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</si>
  <si>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</si>
  <si>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</si>
  <si>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</si>
  <si>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</si>
  <si>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</si>
  <si>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</si>
  <si>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</si>
  <si>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</si>
  <si>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</si>
  <si>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</si>
  <si>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</si>
  <si>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</si>
  <si>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</si>
  <si>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</si>
  <si>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</si>
  <si>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</si>
  <si>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</si>
  <si>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</si>
  <si>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</si>
  <si>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</si>
  <si>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</si>
  <si>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</si>
  <si>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</si>
  <si>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</si>
  <si>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</si>
  <si>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</si>
  <si>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</si>
  <si>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</si>
  <si>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</si>
  <si>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</si>
  <si>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</si>
  <si>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</si>
  <si>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</si>
  <si>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</si>
  <si>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</si>
  <si>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</si>
  <si>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</si>
  <si>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</si>
  <si>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</si>
  <si>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</si>
  <si>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</si>
  <si>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</si>
  <si>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</si>
  <si>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</si>
  <si>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</si>
  <si>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</si>
  <si>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</si>
  <si>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</si>
  <si>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</si>
  <si>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</si>
  <si>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</si>
  <si>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</si>
  <si>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</si>
  <si>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</si>
  <si>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</si>
  <si>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</si>
  <si>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</si>
  <si>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</si>
  <si>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</si>
  <si>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</si>
  <si>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</si>
  <si>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</si>
  <si>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</si>
  <si>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</si>
  <si>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</si>
  <si>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</si>
  <si>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</si>
  <si>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</si>
  <si>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</si>
  <si>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</si>
  <si>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</si>
  <si>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</si>
  <si>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</si>
  <si>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</si>
  <si>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</si>
  <si>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</si>
  <si>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</si>
  <si>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</si>
  <si>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</si>
  <si>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</si>
  <si>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</si>
  <si>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</si>
  <si>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</si>
  <si>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</si>
  <si>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</si>
  <si>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</si>
  <si>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</si>
  <si>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</si>
  <si>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</si>
  <si>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</si>
  <si>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</si>
  <si>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</si>
  <si>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</si>
  <si>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</si>
  <si>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</si>
  <si>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</si>
  <si>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</si>
  <si>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</si>
  <si>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</si>
  <si>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</si>
  <si>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</si>
  <si>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</si>
  <si>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</si>
  <si>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</si>
  <si>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</si>
  <si>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</si>
  <si>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</si>
  <si>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</si>
  <si>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</si>
  <si>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</si>
  <si>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</si>
  <si>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</si>
  <si>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</si>
  <si>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</si>
  <si>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</si>
  <si>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</si>
  <si>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</si>
  <si>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</si>
  <si>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</si>
  <si>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</si>
  <si>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</si>
  <si>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</si>
  <si>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</si>
  <si>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</si>
  <si>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</si>
  <si>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</si>
  <si>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</si>
  <si>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</si>
  <si>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</si>
  <si>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</si>
  <si>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</si>
  <si>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</si>
  <si>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</si>
  <si>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</si>
  <si>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</si>
  <si>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</si>
  <si>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</si>
  <si>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</si>
  <si>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</si>
  <si>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</si>
  <si>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</si>
  <si>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</si>
  <si>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</si>
  <si>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</si>
  <si>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</si>
  <si>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</si>
  <si>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</si>
  <si>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</si>
  <si>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</si>
  <si>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</si>
  <si>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</si>
  <si>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</si>
  <si>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</si>
  <si>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</si>
  <si>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</si>
  <si>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</si>
  <si>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</si>
  <si>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</si>
  <si>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</si>
  <si>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</si>
  <si>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</si>
  <si>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</si>
  <si>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</si>
  <si>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</si>
  <si>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</si>
  <si>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</si>
  <si>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</si>
  <si>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</si>
  <si>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</si>
  <si>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</si>
  <si>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</si>
  <si>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</si>
  <si>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</si>
  <si>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</si>
  <si>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</si>
  <si>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</si>
  <si>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</si>
  <si>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</si>
  <si>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</si>
  <si>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</si>
  <si>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</si>
  <si>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</si>
  <si>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</si>
  <si>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</si>
  <si>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</si>
  <si>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</si>
  <si>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</si>
  <si>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</si>
  <si>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</si>
  <si>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</si>
  <si>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</si>
  <si>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</si>
  <si>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</si>
  <si>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</si>
  <si>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</si>
  <si>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</si>
  <si>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</si>
  <si>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</si>
  <si>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</si>
  <si>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</si>
  <si>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</si>
  <si>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</si>
  <si>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</si>
  <si>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</si>
  <si>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</si>
  <si>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</si>
  <si>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</si>
  <si>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</si>
  <si>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</si>
  <si>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</si>
  <si>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</si>
  <si>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</si>
  <si>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</si>
  <si>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</si>
  <si>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</si>
  <si>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</si>
  <si>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</si>
  <si>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</si>
  <si>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</si>
  <si>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</si>
  <si>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</si>
  <si>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</si>
  <si>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</si>
  <si>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</si>
  <si>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</si>
  <si>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</si>
  <si>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</si>
  <si>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</si>
  <si>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</si>
  <si>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</si>
  <si>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</si>
  <si>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</si>
  <si>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</si>
  <si>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</si>
  <si>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</si>
  <si>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</si>
  <si>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</si>
  <si>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</si>
  <si>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</si>
  <si>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</si>
  <si>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</si>
  <si>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</si>
  <si>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</si>
  <si>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</si>
  <si>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</si>
  <si>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</si>
  <si>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</si>
  <si>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</si>
  <si>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</si>
  <si>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</si>
  <si>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</si>
  <si>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</si>
  <si>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</si>
  <si>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</si>
  <si>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</si>
  <si>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</si>
  <si>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</si>
  <si>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</si>
  <si>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</si>
  <si>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</si>
  <si>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</si>
  <si>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</si>
  <si>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</si>
  <si>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</si>
  <si>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</si>
  <si>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</si>
  <si>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</si>
  <si>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</si>
  <si>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</si>
  <si>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</si>
  <si>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</si>
  <si>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</si>
  <si>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</si>
  <si>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</si>
  <si>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</si>
  <si>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</si>
  <si>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</si>
  <si>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</si>
  <si>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</si>
  <si>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</si>
  <si>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</si>
  <si>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</si>
  <si>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</si>
  <si>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</si>
  <si>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</si>
  <si>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</si>
  <si>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</si>
  <si>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</si>
  <si>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</si>
  <si>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</si>
  <si>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</si>
  <si>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</si>
  <si>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</si>
  <si>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</si>
  <si>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</si>
  <si>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</si>
  <si>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</si>
  <si>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</si>
  <si>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</si>
  <si>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</si>
  <si>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</si>
  <si>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</si>
  <si>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</si>
  <si>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</si>
  <si>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</si>
  <si>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</si>
  <si>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</si>
  <si>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</si>
  <si>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</si>
  <si>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</si>
  <si>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</si>
  <si>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</si>
  <si>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</si>
  <si>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</si>
  <si>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</si>
  <si>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</si>
  <si>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</si>
  <si>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</si>
  <si>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</si>
  <si>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</si>
  <si>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</si>
  <si>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</si>
  <si>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</si>
  <si>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</si>
  <si>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</si>
  <si>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</si>
  <si>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</si>
  <si>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</si>
  <si>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</si>
  <si>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</si>
  <si>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</si>
  <si>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</si>
  <si>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</si>
  <si>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</si>
  <si>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</si>
  <si>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</si>
  <si>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</si>
  <si>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</si>
  <si>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</si>
  <si>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</si>
  <si>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</si>
  <si>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</si>
  <si>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</si>
  <si>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</si>
  <si>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</si>
  <si>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</si>
  <si>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</si>
  <si>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</si>
  <si>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</si>
  <si>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</si>
  <si>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</si>
  <si>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</si>
  <si>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</si>
  <si>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</si>
  <si>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</si>
  <si>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</si>
  <si>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</si>
  <si>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</si>
  <si>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</si>
  <si>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</si>
  <si>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</si>
  <si>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</si>
  <si>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</si>
  <si>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</si>
  <si>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</si>
  <si>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</si>
  <si>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</si>
  <si>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</si>
  <si>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</si>
  <si>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</si>
  <si>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</si>
  <si>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</si>
  <si>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</si>
  <si>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</si>
  <si>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</si>
  <si>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</si>
  <si>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</si>
  <si>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</si>
  <si>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</si>
  <si>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</si>
  <si>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</si>
  <si>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</si>
  <si>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</si>
  <si>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</si>
  <si>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</si>
  <si>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</si>
  <si>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</si>
  <si>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</si>
  <si>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</si>
  <si>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</si>
  <si>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</si>
  <si>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</si>
  <si>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</si>
  <si>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</si>
  <si>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</si>
  <si>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</si>
  <si>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</si>
  <si>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</si>
  <si>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</si>
  <si>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</si>
  <si>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</si>
  <si>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</si>
  <si>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</si>
  <si>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</si>
  <si>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</si>
  <si>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</si>
  <si>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</si>
  <si>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</si>
  <si>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</si>
  <si>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</si>
  <si>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</si>
  <si>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</si>
  <si>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</si>
  <si>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</si>
  <si>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</si>
  <si>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</si>
  <si>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</si>
  <si>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</si>
  <si>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</si>
  <si>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</si>
  <si>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</si>
  <si>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</si>
  <si>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</si>
  <si>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</si>
  <si>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</si>
  <si>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</si>
  <si>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</si>
  <si>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</si>
  <si>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</si>
  <si>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</si>
  <si>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</si>
  <si>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</si>
  <si>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</si>
  <si>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</si>
  <si>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</si>
  <si>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</si>
  <si>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</si>
  <si>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</si>
  <si>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</si>
  <si>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</si>
  <si>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</si>
  <si>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</si>
  <si>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</si>
  <si>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</si>
  <si>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</si>
  <si>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</si>
  <si>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</si>
  <si>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</si>
  <si>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</si>
  <si>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</si>
  <si>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</si>
  <si>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</si>
  <si>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</si>
  <si>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</si>
  <si>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</si>
  <si>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</si>
  <si>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</si>
  <si>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</si>
  <si>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</si>
  <si>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</si>
  <si>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</si>
  <si>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</si>
  <si>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</si>
  <si>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</si>
  <si>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</si>
  <si>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</si>
  <si>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</si>
  <si>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</si>
  <si>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</si>
  <si>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</si>
  <si>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</si>
  <si>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</si>
  <si>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</si>
  <si>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</si>
  <si>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</si>
  <si>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</si>
  <si>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</si>
  <si>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</si>
  <si>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</si>
  <si>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</si>
  <si>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</si>
  <si>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</si>
  <si>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</si>
  <si>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</si>
  <si>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</si>
  <si>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</si>
  <si>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</si>
  <si>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</si>
  <si>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</si>
  <si>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</si>
  <si>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</si>
  <si>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</si>
  <si>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</si>
  <si>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</si>
  <si>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</si>
  <si>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</si>
  <si>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</si>
  <si>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</si>
  <si>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</si>
  <si>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</si>
  <si>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</si>
  <si>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</si>
  <si>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</si>
  <si>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</si>
  <si>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</si>
  <si>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</si>
  <si>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</si>
  <si>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</si>
  <si>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</si>
  <si>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</si>
  <si>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</si>
  <si>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</si>
  <si>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</si>
  <si>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</si>
  <si>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</si>
  <si>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</si>
  <si>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</si>
  <si>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</si>
  <si>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</si>
  <si>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</si>
  <si>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</si>
  <si>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</si>
  <si>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</si>
  <si>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</si>
  <si>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</si>
  <si>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</si>
  <si>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</si>
  <si>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</si>
  <si>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</si>
  <si>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</si>
  <si>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</si>
  <si>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</si>
  <si>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</si>
  <si>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</si>
  <si>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</si>
  <si>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</si>
  <si>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</si>
  <si>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</si>
  <si>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</si>
  <si>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</si>
  <si>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</si>
  <si>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</si>
  <si>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</si>
  <si>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</si>
  <si>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</si>
  <si>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</si>
  <si>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</si>
  <si>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</si>
  <si>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</si>
  <si>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</si>
  <si>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</si>
  <si>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</si>
  <si>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</si>
  <si>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</si>
  <si>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</si>
  <si>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</si>
  <si>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</si>
  <si>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</si>
  <si>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</si>
  <si>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</si>
  <si>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</si>
  <si>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</si>
  <si>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</si>
  <si>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</si>
  <si>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</si>
  <si>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</si>
  <si>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</si>
  <si>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</si>
  <si>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</si>
  <si>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</si>
  <si>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</si>
  <si>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</si>
  <si>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</si>
  <si>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</si>
  <si>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</si>
  <si>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</si>
  <si>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</si>
  <si>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</si>
  <si>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</si>
  <si>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</si>
  <si>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</si>
  <si>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</si>
  <si>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</si>
  <si>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</si>
  <si>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</si>
  <si>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</si>
  <si>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</si>
  <si>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</si>
  <si>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</si>
  <si>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</si>
  <si>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</si>
  <si>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</si>
  <si>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</si>
  <si>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</si>
  <si>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</si>
  <si>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</si>
  <si>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</si>
  <si>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</si>
  <si>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</si>
  <si>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</si>
  <si>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</si>
  <si>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</si>
  <si>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</si>
  <si>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</si>
  <si>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</si>
  <si>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</si>
  <si>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</si>
  <si>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</si>
  <si>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</si>
  <si>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</si>
  <si>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</si>
  <si>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</si>
  <si>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</si>
  <si>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</si>
  <si>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</si>
  <si>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</si>
  <si>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</si>
  <si>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</si>
  <si>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</si>
  <si>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</si>
  <si>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</si>
  <si>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</si>
  <si>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</si>
  <si>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</si>
  <si>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</si>
  <si>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</si>
  <si>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</si>
  <si>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</si>
  <si>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</si>
  <si>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</si>
  <si>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</si>
  <si>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</si>
  <si>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</si>
  <si>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</si>
  <si>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</si>
  <si>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</si>
  <si>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</si>
  <si>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</si>
  <si>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</si>
  <si>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</si>
  <si>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</si>
  <si>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</si>
  <si>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</si>
  <si>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</si>
  <si>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</si>
  <si>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</si>
  <si>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</si>
  <si>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</si>
  <si>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</si>
  <si>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</si>
  <si>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</si>
  <si>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</si>
  <si>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</si>
  <si>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</si>
  <si>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</si>
  <si>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</si>
  <si>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</si>
  <si>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</si>
  <si>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</si>
  <si>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</si>
  <si>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</si>
  <si>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</si>
  <si>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</si>
  <si>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</si>
  <si>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</si>
  <si>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</si>
  <si>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</si>
  <si>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</si>
  <si>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</si>
  <si>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</si>
  <si>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</si>
  <si>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</si>
  <si>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</si>
  <si>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</si>
  <si>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</si>
  <si>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</si>
  <si>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</si>
  <si>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</si>
  <si>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</si>
  <si>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</si>
  <si>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</si>
  <si>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</si>
  <si>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</si>
  <si>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</si>
  <si>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</si>
  <si>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</si>
  <si>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</si>
  <si>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</si>
  <si>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</si>
  <si>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</si>
  <si>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</si>
  <si>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</si>
  <si>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</si>
  <si>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</si>
  <si>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</si>
  <si>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</si>
  <si>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</si>
  <si>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</si>
  <si>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</si>
  <si>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</si>
  <si>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</si>
  <si>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</si>
  <si>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</si>
  <si>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</si>
  <si>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</si>
  <si>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</si>
  <si>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</si>
  <si>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</si>
  <si>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</si>
  <si>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</si>
  <si>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</si>
  <si>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</si>
  <si>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</si>
  <si>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</si>
  <si>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</si>
  <si>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</si>
  <si>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</si>
  <si>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</si>
  <si>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</si>
  <si>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</si>
  <si>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</si>
  <si>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</si>
  <si>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</si>
  <si>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</si>
  <si>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</si>
  <si>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</si>
  <si>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</si>
  <si>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</si>
  <si>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</si>
  <si>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</si>
  <si>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</si>
  <si>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</si>
  <si>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</si>
  <si>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</si>
  <si>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</si>
  <si>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</si>
  <si>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</si>
  <si>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</si>
  <si>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</si>
  <si>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</si>
  <si>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</si>
  <si>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</si>
  <si>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</si>
  <si>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</si>
  <si>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</si>
  <si>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</si>
  <si>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</si>
  <si>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</si>
  <si>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</si>
  <si>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</si>
  <si>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</si>
  <si>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</si>
  <si>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</si>
  <si>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</si>
  <si>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</si>
  <si>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</si>
  <si>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</si>
  <si>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</si>
  <si>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</si>
  <si>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</si>
  <si>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</si>
  <si>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</si>
  <si>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</si>
  <si>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</si>
  <si>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</si>
  <si>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</si>
  <si>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</si>
  <si>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</si>
  <si>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</si>
  <si>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</si>
  <si>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</si>
  <si>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</si>
  <si>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</si>
  <si>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</si>
  <si>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</si>
  <si>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</si>
  <si>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</si>
  <si>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</si>
  <si>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</si>
  <si>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</si>
  <si>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</si>
  <si>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</si>
  <si>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</si>
  <si>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</si>
  <si>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</si>
  <si>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</si>
  <si>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</si>
  <si>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</si>
  <si>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</si>
  <si>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</si>
  <si>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</si>
  <si>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</si>
  <si>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</si>
  <si>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</si>
  <si>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</si>
  <si>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</si>
  <si>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</si>
  <si>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</si>
  <si>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</si>
  <si>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</si>
  <si>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</si>
  <si>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</si>
  <si>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</si>
  <si>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</si>
  <si>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</si>
  <si>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</si>
  <si>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</si>
  <si>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</si>
  <si>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</si>
  <si>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</si>
  <si>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</si>
  <si>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</si>
  <si>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</si>
  <si>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</si>
  <si>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</si>
  <si>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</si>
  <si>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</si>
  <si>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</si>
  <si>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</si>
  <si>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</si>
  <si>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</si>
  <si>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</si>
  <si>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</si>
  <si>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</si>
  <si>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</si>
  <si>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</si>
  <si>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</si>
  <si>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</si>
  <si>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</si>
  <si>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</si>
  <si>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</si>
  <si>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</si>
  <si>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</si>
  <si>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</si>
  <si>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</si>
  <si>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</si>
  <si>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</si>
  <si>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</si>
  <si>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</si>
  <si>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</si>
  <si>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</si>
  <si>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</si>
  <si>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</si>
  <si>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</si>
  <si>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</si>
  <si>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</si>
  <si>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</si>
  <si>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</si>
  <si>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</si>
  <si>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</si>
  <si>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</si>
  <si>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</si>
  <si>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</si>
  <si>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</si>
  <si>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</si>
  <si>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</si>
  <si>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</si>
  <si>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</si>
  <si>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</si>
  <si>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</si>
  <si>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</si>
  <si>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</si>
  <si>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</si>
  <si>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</si>
  <si>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</si>
  <si>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</si>
  <si>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</si>
  <si>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</si>
  <si>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</si>
  <si>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</si>
  <si>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</si>
  <si>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</si>
  <si>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</si>
  <si>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</si>
  <si>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</si>
  <si>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</si>
  <si>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</si>
  <si>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</si>
  <si>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</si>
  <si>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</si>
  <si>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</si>
  <si>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</si>
  <si>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</si>
  <si>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</si>
  <si>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</si>
  <si>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</si>
  <si>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</si>
  <si>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</si>
  <si>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</si>
  <si>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</si>
  <si>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</si>
  <si>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</si>
  <si>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</si>
  <si>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</si>
  <si>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</si>
  <si>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</si>
  <si>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</si>
  <si>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</si>
  <si>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</si>
  <si>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</si>
  <si>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</si>
  <si>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</si>
  <si>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</si>
  <si>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</si>
  <si>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</si>
  <si>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</si>
  <si>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</si>
  <si>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</si>
  <si>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</si>
  <si>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</si>
  <si>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</si>
  <si>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</si>
  <si>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</si>
  <si>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</si>
  <si>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</si>
  <si>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</si>
  <si>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</si>
  <si>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</si>
  <si>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</si>
  <si>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</si>
  <si>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</si>
  <si>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</si>
  <si>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</si>
  <si>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</si>
  <si>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</si>
  <si>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</si>
  <si>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</si>
  <si>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</si>
  <si>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</si>
  <si>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</si>
  <si>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</si>
  <si>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</si>
  <si>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</si>
  <si>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</si>
  <si>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</si>
  <si>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</si>
  <si>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</si>
  <si>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</si>
  <si>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</si>
  <si>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</si>
  <si>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</si>
  <si>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</si>
  <si>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</si>
  <si>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</si>
  <si>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</si>
  <si>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</si>
  <si>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</si>
  <si>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</si>
  <si>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</si>
  <si>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</si>
  <si>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</si>
  <si>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</si>
  <si>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</si>
  <si>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</si>
  <si>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</si>
  <si>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</si>
  <si>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</si>
  <si>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</si>
  <si>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</si>
  <si>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</si>
  <si>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</si>
  <si>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</si>
  <si>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</si>
  <si>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</si>
  <si>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</si>
  <si>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</si>
  <si>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</si>
  <si>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</si>
  <si>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</si>
  <si>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</si>
  <si>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</si>
  <si>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</si>
  <si>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</si>
  <si>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</si>
  <si>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</si>
  <si>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</si>
  <si>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</si>
  <si>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</si>
  <si>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</si>
  <si>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</si>
  <si>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</si>
  <si>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</si>
  <si>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</si>
  <si>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</si>
  <si>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</si>
  <si>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</si>
  <si>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</si>
  <si>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</si>
  <si>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</si>
  <si>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</si>
  <si>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</si>
  <si>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</si>
  <si>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</si>
  <si>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</si>
  <si>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</si>
  <si>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</si>
  <si>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</si>
  <si>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</si>
  <si>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</si>
  <si>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</si>
  <si>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</si>
  <si>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</si>
  <si>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</si>
  <si>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</si>
  <si>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</si>
  <si>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</si>
  <si>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</si>
  <si>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</si>
  <si>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</si>
  <si>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</si>
  <si>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</si>
  <si>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</si>
  <si>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</si>
  <si>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</si>
  <si>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</si>
  <si>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</si>
  <si>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</si>
  <si>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</si>
  <si>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</si>
  <si>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</si>
  <si>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</si>
  <si>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</si>
  <si>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</si>
  <si>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</si>
  <si>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</si>
  <si>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</si>
  <si>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</si>
  <si>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</si>
  <si>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</si>
  <si>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</si>
  <si>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</si>
  <si>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</si>
  <si>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</si>
  <si>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</si>
  <si>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</si>
  <si>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</si>
  <si>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</si>
  <si>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</si>
  <si>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</si>
  <si>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</si>
  <si>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</si>
  <si>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</si>
  <si>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</si>
  <si>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</si>
  <si>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</si>
  <si>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</si>
  <si>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</si>
  <si>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</si>
  <si>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</si>
  <si>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</si>
  <si>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</si>
  <si>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</si>
  <si>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</si>
  <si>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</si>
  <si>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</si>
  <si>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</si>
  <si>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</si>
  <si>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</si>
  <si>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</si>
  <si>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</si>
  <si>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</si>
  <si>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</si>
  <si>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</si>
  <si>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</si>
  <si>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</si>
  <si>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</si>
  <si>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</si>
  <si>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</si>
  <si>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</si>
  <si>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</si>
  <si>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</si>
  <si>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</si>
  <si>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</si>
  <si>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</si>
  <si>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</si>
  <si>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</si>
  <si>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</si>
  <si>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</si>
  <si>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</si>
  <si>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</si>
  <si>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</si>
  <si>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</si>
  <si>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</si>
  <si>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</si>
  <si>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</si>
  <si>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</si>
  <si>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</si>
  <si>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</si>
  <si>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</si>
  <si>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</si>
  <si>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</si>
  <si>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</si>
  <si>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</si>
  <si>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</si>
  <si>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</si>
  <si>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</si>
  <si>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</si>
  <si>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</si>
  <si>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</si>
  <si>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</si>
  <si>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</si>
  <si>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</si>
  <si>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</si>
  <si>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</si>
  <si>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</si>
  <si>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</si>
  <si>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</si>
  <si>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</si>
  <si>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</si>
  <si>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</si>
  <si>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</si>
  <si>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</si>
  <si>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</si>
  <si>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</si>
  <si>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</si>
  <si>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</si>
  <si>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</si>
  <si>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</si>
  <si>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</si>
  <si>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</si>
  <si>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</si>
  <si>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</si>
  <si>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</si>
  <si>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</si>
  <si>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</si>
  <si>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</si>
  <si>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</si>
  <si>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</si>
  <si>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</si>
  <si>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</si>
  <si>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</si>
  <si>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</si>
  <si>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</si>
  <si>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</si>
  <si>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</si>
  <si>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</si>
  <si>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</si>
  <si>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</si>
  <si>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</si>
  <si>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</si>
  <si>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</si>
  <si>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</si>
  <si>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</si>
  <si>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</si>
  <si>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</si>
  <si>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</si>
  <si>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</si>
  <si>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</si>
  <si>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</si>
  <si>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</si>
  <si>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</si>
  <si>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</si>
  <si>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</si>
  <si>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</si>
  <si>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</si>
  <si>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</si>
  <si>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</si>
  <si>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</si>
  <si>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</si>
  <si>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</si>
  <si>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</si>
  <si>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</si>
  <si>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</si>
  <si>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</si>
  <si>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</si>
  <si>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</si>
  <si>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</si>
  <si>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</si>
  <si>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</si>
  <si>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</si>
  <si>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</si>
  <si>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</si>
  <si>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</si>
  <si>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</si>
  <si>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</si>
  <si>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</si>
  <si>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</si>
  <si>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</si>
  <si>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</si>
  <si>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</si>
  <si>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</si>
  <si>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</si>
  <si>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</si>
  <si>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</si>
  <si>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</si>
  <si>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</si>
  <si>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</si>
  <si>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</si>
  <si>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</si>
  <si>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</si>
  <si>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</si>
  <si>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</si>
  <si>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</si>
  <si>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</si>
  <si>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</si>
  <si>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</si>
  <si>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</si>
  <si>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</si>
  <si>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</si>
  <si>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</si>
  <si>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</si>
  <si>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</si>
  <si>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</si>
  <si>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</si>
  <si>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</si>
  <si>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</si>
  <si>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</si>
  <si>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</si>
  <si>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</si>
  <si>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</si>
  <si>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</si>
  <si>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</si>
  <si>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</si>
  <si>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</si>
  <si>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</si>
  <si>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</si>
  <si>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</si>
  <si>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</si>
  <si>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</si>
  <si>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</si>
  <si>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</si>
  <si>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</si>
  <si>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</si>
  <si>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</si>
  <si>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</si>
  <si>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</si>
  <si>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</si>
  <si>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</si>
  <si>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</si>
  <si>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</si>
  <si>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</si>
  <si>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</si>
  <si>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</si>
  <si>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</si>
  <si>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</si>
  <si>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</si>
  <si>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</si>
  <si>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</si>
  <si>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</si>
  <si>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</si>
  <si>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</si>
  <si>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</si>
  <si>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</si>
  <si>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</si>
  <si>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</si>
  <si>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</si>
  <si>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</si>
  <si>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</si>
  <si>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</si>
  <si>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</si>
  <si>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</si>
  <si>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</si>
  <si>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</si>
  <si>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</si>
  <si>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</si>
  <si>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</si>
  <si>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</si>
  <si>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</si>
  <si>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</si>
  <si>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</si>
  <si>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</si>
  <si>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</si>
  <si>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</si>
  <si>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</si>
  <si>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</si>
  <si>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</si>
  <si>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</si>
  <si>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</si>
  <si>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</si>
  <si>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</si>
  <si>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</si>
  <si>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</si>
  <si>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</si>
  <si>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</si>
  <si>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</si>
  <si>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</si>
  <si>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</si>
  <si>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</si>
  <si>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</si>
  <si>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</si>
  <si>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</si>
  <si>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</si>
  <si>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</si>
  <si>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</si>
  <si>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</si>
  <si>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</si>
  <si>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</si>
  <si>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</si>
  <si>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</si>
  <si>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</si>
  <si>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</si>
  <si>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</si>
  <si>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</si>
  <si>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</si>
  <si>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</si>
  <si>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</si>
  <si>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</si>
  <si>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</si>
  <si>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</si>
  <si>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</si>
  <si>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</si>
  <si>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</si>
  <si>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</si>
  <si>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</si>
  <si>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</si>
  <si>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</si>
  <si>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</si>
  <si>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</si>
  <si>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</si>
  <si>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</si>
  <si>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</si>
  <si>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</si>
  <si>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</si>
  <si>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</si>
  <si>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</si>
  <si>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</si>
  <si>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</si>
  <si>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</si>
  <si>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</si>
  <si>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</si>
  <si>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</si>
  <si>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</si>
  <si>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</si>
  <si>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</si>
  <si>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</si>
  <si>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</si>
  <si>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</si>
  <si>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</si>
  <si>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</si>
  <si>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</si>
  <si>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</si>
  <si>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</si>
  <si>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</si>
  <si>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</si>
  <si>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</si>
  <si>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</si>
  <si>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</si>
  <si>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</si>
  <si>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</si>
  <si>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</si>
  <si>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</si>
  <si>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</si>
  <si>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</si>
  <si>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</si>
  <si>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</si>
  <si>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</si>
  <si>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</si>
  <si>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</si>
  <si>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</si>
  <si>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</si>
  <si>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</si>
  <si>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</si>
  <si>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</si>
  <si>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</si>
  <si>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</si>
  <si>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</si>
  <si>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</si>
  <si>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</si>
  <si>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</si>
  <si>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</si>
  <si>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</si>
  <si>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</si>
  <si>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</si>
  <si>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</si>
  <si>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</si>
  <si>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</si>
  <si>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</si>
  <si>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</si>
  <si>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</si>
  <si>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</si>
  <si>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</si>
  <si>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</si>
  <si>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</si>
  <si>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</si>
  <si>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</si>
  <si>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</si>
  <si>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</si>
  <si>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</si>
  <si>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</si>
  <si>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</si>
  <si>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</si>
  <si>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</si>
  <si>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</si>
  <si>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</si>
  <si>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</si>
  <si>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</si>
  <si>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</si>
  <si>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</si>
  <si>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</si>
  <si>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</si>
  <si>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</si>
  <si>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</si>
  <si>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</si>
  <si>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</si>
  <si>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</si>
  <si>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</si>
  <si>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</si>
  <si>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</si>
  <si>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</si>
  <si>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</si>
  <si>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</si>
  <si>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</si>
  <si>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</si>
  <si>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</si>
  <si>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</si>
  <si>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</si>
  <si>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</si>
  <si>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</si>
  <si>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</si>
  <si>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</si>
  <si>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</si>
  <si>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</si>
  <si>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</si>
  <si>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</si>
  <si>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</si>
  <si>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</si>
  <si>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</si>
  <si>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</si>
  <si>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</si>
  <si>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</si>
  <si>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</si>
  <si>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</si>
  <si>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</si>
  <si>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</si>
  <si>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</si>
  <si>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</si>
  <si>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</si>
  <si>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</si>
  <si>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</si>
  <si>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</si>
  <si>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</si>
  <si>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</si>
  <si>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</si>
  <si>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</si>
  <si>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</si>
  <si>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</si>
  <si>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</si>
  <si>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</si>
  <si>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</si>
  <si>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</si>
  <si>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</si>
  <si>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</si>
  <si>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</si>
  <si>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</si>
  <si>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</si>
  <si>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</si>
  <si>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</si>
  <si>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</si>
  <si>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</si>
  <si>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</si>
  <si>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</si>
  <si>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</si>
  <si>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</si>
  <si>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</si>
  <si>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</si>
  <si>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</si>
  <si>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</si>
  <si>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</si>
  <si>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</si>
  <si>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</si>
  <si>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</si>
  <si>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</si>
  <si>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</si>
  <si>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</si>
  <si>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</si>
  <si>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</si>
  <si>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</si>
  <si>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</si>
  <si>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</si>
  <si>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</si>
  <si>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</si>
  <si>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</si>
  <si>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</si>
  <si>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</si>
  <si>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</si>
  <si>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</si>
  <si>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</si>
  <si>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</si>
  <si>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</si>
  <si>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</si>
  <si>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</si>
  <si>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</si>
  <si>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</si>
  <si>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</si>
  <si>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</si>
  <si>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</si>
  <si>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</si>
  <si>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</si>
  <si>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</si>
  <si>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</si>
  <si>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</si>
  <si>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</si>
  <si>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</si>
  <si>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</si>
  <si>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</si>
  <si>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</si>
  <si>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</si>
  <si>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</si>
  <si>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</si>
  <si>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</si>
  <si>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</si>
  <si>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</si>
  <si>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</si>
  <si>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</si>
  <si>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</si>
  <si>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</si>
  <si>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</si>
  <si>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</si>
  <si>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</si>
  <si>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</si>
  <si>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</si>
  <si>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</si>
  <si>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</si>
  <si>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</si>
  <si>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</si>
  <si>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</si>
  <si>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</si>
  <si>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</si>
  <si>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</si>
  <si>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</si>
  <si>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</si>
  <si>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</si>
  <si>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</si>
  <si>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</si>
  <si>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</si>
  <si>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</si>
  <si>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</si>
  <si>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</si>
  <si>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</si>
  <si>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</si>
  <si>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</si>
  <si>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</si>
  <si>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</si>
  <si>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</si>
  <si>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</si>
  <si>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</si>
  <si>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</si>
  <si>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</si>
  <si>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</si>
  <si>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</si>
  <si>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</si>
  <si>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</si>
  <si>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</si>
  <si>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</si>
  <si>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</si>
  <si>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</si>
  <si>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</si>
  <si>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</si>
  <si>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</si>
  <si>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</si>
  <si>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</si>
  <si>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</si>
  <si>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</si>
  <si>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</si>
  <si>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</si>
  <si>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</si>
  <si>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</si>
  <si>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</si>
  <si>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</si>
  <si>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</si>
  <si>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</si>
  <si>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</si>
  <si>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</si>
  <si>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</si>
  <si>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</si>
  <si>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</si>
  <si>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</si>
  <si>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</si>
  <si>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</si>
  <si>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</si>
  <si>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</si>
  <si>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</si>
  <si>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</si>
  <si>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</si>
  <si>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</si>
  <si>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</si>
  <si>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</si>
  <si>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</si>
  <si>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</si>
  <si>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</si>
  <si>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</si>
  <si>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</si>
  <si>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</si>
  <si>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</si>
  <si>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</si>
  <si>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</si>
  <si>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</si>
  <si>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</si>
  <si>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</si>
  <si>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</si>
  <si>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</si>
  <si>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</si>
  <si>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</si>
  <si>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</si>
  <si>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</si>
  <si>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</si>
  <si>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</si>
  <si>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</si>
  <si>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</si>
  <si>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</si>
  <si>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</si>
  <si>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</si>
  <si>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</si>
  <si>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</si>
  <si>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</si>
  <si>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</si>
  <si>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</si>
  <si>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</si>
  <si>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</si>
  <si>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</si>
  <si>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</si>
  <si>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</si>
  <si>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</si>
  <si>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</si>
  <si>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</si>
  <si>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</si>
  <si>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</si>
  <si>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</si>
  <si>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</si>
  <si>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</si>
  <si>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</si>
  <si>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</si>
  <si>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</si>
  <si>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</si>
  <si>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</si>
  <si>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</si>
  <si>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</si>
  <si>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</si>
  <si>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</si>
  <si>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</si>
  <si>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</si>
  <si>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</si>
  <si>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</si>
  <si>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</si>
  <si>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</si>
  <si>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</si>
  <si>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</si>
  <si>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</si>
  <si>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</si>
  <si>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</si>
  <si>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</si>
  <si>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</si>
  <si>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</si>
  <si>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</si>
  <si>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</si>
  <si>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</si>
  <si>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</si>
  <si>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</si>
  <si>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</si>
  <si>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</si>
  <si>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</si>
  <si>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</si>
  <si>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</si>
  <si>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</si>
  <si>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</si>
  <si>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</si>
  <si>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</si>
  <si>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</si>
  <si>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</si>
  <si>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</si>
  <si>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</si>
  <si>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</si>
  <si>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</si>
  <si>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</si>
  <si>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</si>
  <si>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</si>
  <si>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</si>
  <si>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</si>
  <si>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</si>
  <si>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</si>
  <si>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</si>
  <si>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</si>
  <si>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</si>
  <si>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</si>
  <si>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</si>
  <si>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</si>
  <si>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</si>
  <si>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</si>
  <si>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</si>
  <si>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</si>
  <si>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</si>
  <si>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</si>
  <si>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</si>
  <si>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</si>
  <si>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</si>
  <si>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</si>
  <si>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</si>
  <si>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</si>
  <si>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</si>
  <si>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</si>
  <si>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</si>
  <si>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</si>
  <si>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</si>
  <si>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</si>
  <si>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</si>
  <si>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</si>
  <si>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</si>
  <si>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</si>
  <si>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</si>
  <si>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</si>
  <si>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</si>
  <si>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</si>
  <si>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</si>
  <si>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</si>
  <si>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</si>
  <si>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</si>
  <si>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</si>
  <si>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</si>
  <si>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</si>
  <si>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</si>
  <si>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</si>
  <si>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</si>
  <si>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</si>
  <si>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</si>
  <si>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</si>
  <si>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</si>
  <si>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</si>
  <si>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</si>
  <si>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</si>
  <si>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</si>
  <si>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</si>
  <si>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</si>
  <si>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</si>
  <si>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</si>
  <si>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</si>
  <si>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</si>
  <si>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</si>
  <si>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</si>
  <si>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</si>
  <si>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</si>
  <si>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</si>
  <si>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</si>
  <si>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</si>
  <si>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</si>
  <si>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</si>
  <si>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</si>
  <si>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</si>
  <si>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</si>
  <si>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</si>
  <si>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</si>
  <si>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</si>
  <si>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</si>
  <si>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</si>
  <si>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</si>
  <si>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</si>
  <si>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</si>
  <si>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</si>
  <si>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</si>
  <si>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</si>
  <si>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</si>
  <si>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</si>
  <si>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</si>
  <si>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</si>
  <si>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</si>
  <si>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</si>
  <si>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</si>
  <si>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</si>
  <si>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</si>
  <si>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</si>
  <si>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</si>
  <si>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</si>
  <si>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</si>
  <si>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</si>
  <si>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</si>
  <si>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</si>
  <si>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</si>
  <si>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</si>
  <si>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</si>
  <si>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</si>
  <si>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</si>
  <si>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</si>
  <si>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</si>
  <si>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</si>
  <si>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</si>
  <si>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</si>
  <si>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</si>
  <si>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</si>
  <si>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</si>
  <si>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</si>
  <si>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</si>
  <si>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</si>
  <si>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</si>
  <si>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</si>
  <si>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</si>
  <si>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</si>
  <si>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</si>
  <si>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</si>
  <si>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</si>
  <si>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</si>
  <si>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</si>
  <si>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</si>
  <si>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</si>
  <si>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</si>
  <si>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</si>
  <si>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</si>
  <si>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</si>
  <si>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</si>
  <si>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</si>
  <si>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</si>
  <si>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</si>
  <si>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</si>
  <si>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</si>
  <si>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</si>
  <si>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</si>
  <si>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</si>
  <si>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</si>
  <si>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</si>
  <si>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</si>
  <si>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</si>
  <si>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</si>
  <si>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</si>
  <si>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</si>
  <si>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</si>
  <si>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</si>
  <si>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</si>
  <si>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</si>
  <si>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</si>
  <si>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</si>
  <si>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</si>
  <si>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</si>
  <si>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</si>
  <si>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</si>
  <si>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</si>
  <si>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</si>
  <si>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</si>
  <si>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</si>
  <si>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</si>
  <si>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</si>
  <si>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</si>
  <si>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</si>
  <si>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</si>
  <si>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</si>
  <si>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</si>
  <si>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</si>
  <si>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</si>
  <si>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</si>
  <si>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</si>
  <si>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</si>
  <si>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</si>
  <si>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</si>
  <si>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</si>
  <si>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</si>
  <si>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</si>
  <si>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</si>
  <si>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</si>
  <si>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</si>
  <si>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</si>
  <si>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</si>
  <si>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</si>
  <si>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</si>
  <si>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</si>
  <si>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</si>
  <si>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</si>
  <si>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</si>
  <si>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</si>
  <si>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</si>
  <si>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</si>
  <si>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</si>
  <si>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</si>
  <si>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</si>
  <si>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</si>
  <si>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</si>
  <si>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</si>
  <si>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</si>
  <si>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</si>
  <si>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</si>
  <si>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</si>
  <si>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</si>
  <si>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</si>
  <si>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</si>
  <si>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</si>
  <si>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</si>
  <si>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</si>
  <si>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</si>
  <si>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</si>
  <si>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</si>
  <si>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</si>
  <si>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</si>
  <si>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</si>
  <si>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</si>
  <si>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</si>
  <si>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</si>
  <si>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</si>
  <si>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</si>
  <si>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</si>
  <si>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</si>
  <si>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</si>
  <si>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</si>
  <si>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</si>
  <si>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</si>
  <si>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</si>
  <si>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</si>
  <si>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</si>
  <si>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</si>
  <si>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</si>
  <si>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</si>
  <si>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</si>
  <si>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</si>
  <si>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</si>
  <si>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</si>
  <si>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</si>
  <si>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</si>
  <si>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</si>
  <si>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</si>
  <si>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</si>
  <si>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</si>
  <si>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</si>
  <si>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</si>
  <si>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</si>
  <si>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</si>
  <si>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</si>
  <si>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</si>
  <si>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</si>
  <si>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</si>
  <si>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</si>
  <si>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</si>
  <si>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</si>
  <si>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</si>
  <si>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</si>
  <si>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</si>
  <si>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</si>
  <si>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</si>
  <si>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</si>
  <si>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</si>
  <si>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</si>
  <si>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</si>
  <si>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</si>
  <si>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</si>
  <si>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</si>
  <si>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</si>
  <si>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</si>
  <si>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</si>
  <si>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</si>
  <si>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</si>
  <si>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</si>
  <si>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</si>
  <si>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</si>
  <si>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</si>
  <si>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</si>
  <si>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</si>
  <si>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</si>
  <si>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</si>
  <si>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</si>
  <si>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</si>
  <si>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</si>
  <si>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</si>
  <si>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</si>
  <si>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</si>
  <si>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</si>
  <si>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</si>
  <si>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</si>
  <si>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</si>
  <si>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</si>
  <si>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</si>
  <si>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</si>
  <si>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</si>
  <si>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</si>
  <si>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</si>
  <si>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</si>
  <si>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</si>
  <si>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</si>
  <si>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</si>
  <si>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</si>
  <si>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</si>
  <si>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</si>
  <si>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</si>
  <si>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</si>
  <si>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</si>
  <si>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</si>
  <si>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</si>
  <si>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</si>
  <si>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</si>
  <si>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</si>
  <si>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</si>
  <si>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</si>
  <si>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</si>
  <si>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</si>
  <si>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</si>
  <si>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</si>
  <si>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</si>
  <si>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</si>
  <si>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</si>
  <si>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</si>
  <si>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</si>
  <si>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</si>
  <si>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</si>
  <si>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</si>
  <si>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</si>
  <si>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</si>
  <si>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</si>
  <si>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</si>
  <si>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</si>
  <si>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</si>
  <si>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</si>
  <si>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</si>
  <si>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</si>
  <si>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</si>
  <si>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</si>
  <si>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</si>
  <si>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</si>
  <si>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</si>
  <si>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</si>
  <si>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</si>
  <si>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</si>
  <si>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</si>
  <si>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</si>
  <si>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</si>
  <si>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</si>
  <si>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</si>
  <si>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</si>
  <si>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</si>
  <si>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</si>
  <si>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</si>
  <si>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</si>
  <si>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</si>
  <si>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</si>
  <si>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</si>
  <si>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</si>
  <si>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</si>
  <si>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</si>
  <si>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</si>
  <si>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</si>
  <si>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</si>
  <si>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</si>
  <si>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</si>
  <si>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</si>
  <si>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</si>
  <si>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</si>
  <si>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</si>
  <si>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</si>
  <si>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</si>
  <si>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</si>
  <si>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</si>
  <si>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</si>
  <si>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</si>
  <si>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</si>
  <si>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</si>
  <si>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</si>
  <si>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</si>
  <si>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</si>
  <si>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</si>
  <si>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</si>
  <si>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</si>
  <si>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</si>
  <si>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</si>
  <si>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</si>
  <si>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</si>
  <si>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</si>
  <si>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</si>
  <si>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</si>
  <si>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</si>
  <si>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</si>
  <si>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</si>
  <si>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</si>
  <si>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</si>
  <si>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</si>
  <si>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</si>
  <si>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</si>
  <si>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</si>
  <si>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</si>
  <si>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</si>
  <si>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</si>
  <si>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</si>
  <si>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</si>
  <si>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</si>
  <si>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</si>
  <si>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</si>
  <si>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</si>
  <si>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</si>
  <si>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</si>
  <si>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</si>
  <si>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</si>
  <si>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</si>
  <si>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</si>
  <si>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</si>
  <si>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</si>
  <si>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</si>
  <si>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</si>
  <si>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</si>
  <si>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</si>
  <si>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</si>
  <si>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</si>
  <si>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</si>
  <si>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</si>
  <si>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</si>
  <si>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</si>
  <si>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</si>
  <si>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</si>
  <si>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</si>
  <si>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</si>
  <si>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</si>
  <si>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</si>
  <si>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</si>
  <si>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</si>
  <si>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</si>
  <si>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</si>
  <si>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</si>
  <si>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</si>
  <si>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</si>
  <si>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</si>
  <si>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</si>
  <si>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</si>
  <si>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</si>
  <si>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</si>
  <si>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</si>
  <si>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</si>
  <si>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</si>
  <si>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</si>
  <si>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</si>
  <si>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</si>
  <si>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</si>
  <si>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</si>
  <si>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</si>
  <si>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</si>
  <si>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</si>
  <si>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</si>
  <si>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</si>
  <si>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</si>
  <si>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</si>
  <si>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</si>
  <si>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</si>
  <si>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</si>
  <si>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</si>
  <si>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</si>
  <si>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</si>
  <si>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</si>
  <si>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</si>
  <si>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</si>
  <si>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</si>
  <si>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</si>
  <si>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</si>
  <si>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</si>
  <si>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</si>
  <si>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</si>
  <si>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</si>
  <si>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</si>
  <si>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</si>
  <si>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</si>
  <si>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</si>
  <si>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</si>
  <si>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</si>
  <si>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</si>
  <si>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</si>
  <si>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</si>
  <si>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</si>
  <si>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</si>
  <si>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</si>
  <si>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</si>
  <si>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</si>
  <si>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</si>
  <si>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</si>
  <si>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</si>
  <si>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</si>
  <si>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</si>
  <si>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</si>
  <si>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</si>
  <si>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</si>
  <si>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</si>
  <si>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</si>
  <si>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</si>
  <si>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</si>
  <si>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</si>
  <si>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</si>
  <si>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</si>
  <si>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</si>
  <si>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</si>
  <si>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</si>
  <si>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</si>
  <si>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</si>
  <si>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</si>
  <si>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</si>
  <si>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</si>
  <si>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</si>
  <si>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</si>
  <si>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</si>
  <si>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</si>
  <si>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</si>
  <si>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</si>
  <si>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</si>
  <si>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</si>
  <si>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</si>
  <si>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</si>
  <si>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</si>
  <si>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</si>
  <si>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</si>
  <si>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</si>
  <si>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</si>
  <si>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</si>
  <si>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</si>
  <si>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</si>
  <si>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</si>
  <si>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</si>
  <si>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</si>
  <si>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</si>
  <si>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</si>
  <si>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</si>
  <si>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</si>
  <si>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</si>
  <si>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</si>
  <si>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</si>
  <si>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</si>
  <si>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</si>
  <si>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</si>
  <si>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</si>
  <si>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</si>
  <si>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</si>
  <si>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</si>
  <si>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</si>
  <si>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</si>
  <si>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</si>
  <si>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</si>
  <si>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</si>
  <si>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</si>
  <si>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</si>
  <si>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</si>
  <si>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</si>
  <si>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</si>
  <si>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</si>
  <si>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</si>
  <si>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</si>
  <si>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</si>
  <si>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</si>
  <si>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</si>
  <si>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</si>
  <si>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</si>
  <si>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</si>
  <si>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</si>
  <si>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</si>
  <si>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</si>
  <si>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</si>
  <si>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</si>
  <si>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</si>
  <si>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</si>
  <si>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</si>
  <si>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</si>
  <si>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</si>
  <si>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</si>
  <si>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</si>
  <si>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</si>
  <si>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</si>
  <si>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</si>
  <si>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</si>
  <si>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</si>
  <si>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</si>
  <si>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</si>
  <si>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</si>
  <si>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</si>
  <si>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</si>
  <si>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</si>
  <si>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</si>
  <si>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</si>
  <si>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</si>
  <si>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</si>
  <si>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</si>
  <si>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</si>
  <si>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</si>
  <si>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</si>
  <si>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</si>
  <si>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</si>
  <si>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</si>
  <si>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</si>
  <si>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</si>
  <si>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</si>
  <si>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</si>
  <si>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</si>
  <si>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</si>
  <si>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</si>
  <si>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</si>
  <si>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</si>
  <si>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</si>
  <si>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</si>
  <si>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</si>
  <si>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</si>
  <si>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</si>
  <si>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</si>
  <si>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</si>
  <si>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</si>
  <si>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</si>
  <si>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</si>
  <si>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</si>
  <si>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</si>
  <si>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</si>
  <si>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</si>
  <si>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</si>
  <si>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</si>
  <si>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</si>
  <si>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</si>
  <si>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</si>
  <si>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</si>
  <si>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</si>
  <si>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</si>
  <si>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</si>
  <si>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</si>
  <si>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</si>
  <si>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</si>
  <si>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</si>
  <si>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</si>
  <si>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</si>
  <si>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</si>
  <si>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</si>
  <si>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</si>
  <si>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</si>
  <si>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</si>
  <si>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</si>
  <si>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</si>
  <si>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</si>
  <si>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</si>
  <si>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</si>
  <si>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</si>
  <si>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</si>
  <si>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</si>
  <si>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</si>
  <si>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</si>
  <si>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</si>
  <si>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</si>
  <si>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</si>
  <si>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</si>
  <si>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</si>
  <si>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</si>
  <si>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</si>
  <si>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</si>
  <si>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</si>
  <si>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</si>
  <si>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</si>
  <si>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</si>
  <si>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</si>
  <si>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</si>
  <si>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</si>
  <si>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</si>
  <si>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</si>
  <si>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</si>
  <si>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</si>
  <si>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</si>
  <si>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</si>
  <si>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</si>
  <si>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</si>
  <si>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</si>
  <si>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</si>
  <si>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</si>
  <si>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</si>
  <si>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</si>
  <si>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</si>
  <si>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</si>
  <si>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</si>
  <si>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</si>
  <si>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</si>
  <si>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</si>
  <si>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</si>
  <si>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</si>
  <si>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</si>
  <si>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</si>
  <si>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</si>
  <si>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</si>
  <si>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</si>
  <si>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</si>
  <si>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</si>
  <si>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</si>
  <si>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</si>
  <si>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</si>
  <si>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</si>
  <si>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</si>
  <si>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</si>
  <si>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</si>
  <si>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</si>
  <si>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</si>
  <si>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</si>
  <si>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</si>
  <si>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</si>
  <si>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</si>
  <si>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</si>
  <si>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</si>
  <si>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</si>
  <si>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</si>
  <si>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</si>
  <si>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</si>
  <si>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</si>
  <si>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</si>
  <si>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</si>
  <si>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</si>
  <si>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</si>
  <si>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</si>
  <si>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</si>
  <si>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</si>
  <si>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</si>
  <si>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</si>
  <si>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</si>
  <si>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</si>
  <si>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</si>
  <si>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</si>
  <si>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</si>
  <si>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</si>
  <si>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</si>
  <si>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</si>
  <si>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</si>
  <si>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</si>
  <si>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</si>
  <si>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</si>
  <si>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</si>
  <si>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</si>
  <si>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</si>
  <si>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</si>
  <si>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</si>
  <si>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</si>
  <si>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</si>
  <si>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</si>
  <si>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</si>
  <si>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</si>
  <si>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</si>
  <si>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</si>
  <si>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</si>
  <si>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</si>
  <si>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</si>
  <si>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</si>
  <si>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</si>
  <si>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</si>
  <si>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</si>
  <si>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</si>
  <si>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</si>
  <si>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</si>
  <si>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</si>
  <si>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</si>
  <si>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</si>
  <si>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</si>
  <si>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</si>
  <si>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</si>
  <si>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</si>
  <si>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</si>
  <si>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</si>
  <si>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</si>
  <si>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</si>
  <si>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</si>
  <si>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</si>
  <si>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</si>
  <si>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</si>
  <si>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</si>
  <si>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</si>
  <si>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</si>
  <si>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</si>
  <si>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</si>
  <si>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</si>
  <si>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</si>
  <si>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</si>
  <si>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</si>
  <si>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</si>
  <si>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</si>
  <si>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</si>
  <si>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</si>
  <si>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</si>
  <si>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</si>
  <si>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</si>
  <si>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</si>
  <si>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</si>
  <si>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</si>
  <si>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</si>
  <si>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</si>
  <si>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</si>
  <si>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</si>
  <si>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</si>
  <si>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</si>
  <si>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</si>
  <si>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</si>
  <si>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</si>
  <si>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</si>
  <si>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</si>
  <si>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</si>
  <si>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</si>
  <si>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</si>
  <si>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</si>
  <si>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</si>
  <si>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</si>
  <si>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</si>
  <si>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</si>
  <si>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</si>
  <si>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</si>
  <si>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</si>
  <si>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</si>
  <si>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</si>
  <si>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</si>
  <si>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</si>
  <si>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</si>
  <si>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</si>
  <si>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</si>
  <si>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</si>
  <si>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</si>
  <si>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</si>
  <si>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</si>
  <si>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</si>
  <si>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</si>
  <si>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</si>
  <si>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</si>
  <si>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</si>
  <si>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</si>
  <si>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</si>
  <si>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</si>
  <si>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</si>
  <si>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</si>
  <si>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</si>
  <si>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</si>
  <si>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</si>
  <si>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</si>
  <si>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</si>
  <si>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</si>
  <si>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</si>
  <si>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</si>
  <si>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</si>
  <si>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</si>
  <si>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</si>
  <si>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</si>
  <si>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</si>
  <si>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</si>
  <si>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</si>
  <si>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</si>
  <si>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</si>
  <si>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</si>
  <si>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</si>
  <si>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</si>
  <si>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</si>
  <si>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</si>
  <si>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</si>
  <si>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</si>
  <si>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</si>
  <si>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</si>
  <si>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</si>
  <si>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</si>
  <si>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</si>
  <si>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</si>
  <si>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</si>
  <si>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</si>
  <si>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</si>
  <si>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</si>
  <si>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</si>
  <si>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</si>
  <si>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</si>
  <si>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</si>
  <si>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</si>
  <si>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</si>
  <si>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</si>
  <si>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</si>
  <si>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</si>
  <si>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</si>
  <si>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</si>
  <si>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</si>
  <si>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</si>
  <si>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</si>
  <si>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</si>
  <si>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</si>
  <si>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</si>
  <si>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</si>
  <si>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</si>
  <si>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</si>
  <si>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</si>
  <si>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</si>
  <si>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</si>
  <si>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</si>
  <si>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</si>
  <si>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</si>
  <si>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</si>
  <si>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</si>
  <si>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</si>
  <si>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</si>
  <si>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</si>
  <si>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</si>
  <si>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</si>
  <si>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</si>
  <si>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</si>
  <si>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</si>
  <si>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</si>
  <si>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</si>
  <si>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</si>
  <si>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</si>
  <si>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</si>
  <si>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</si>
  <si>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</si>
  <si>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</si>
  <si>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</si>
  <si>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</si>
  <si>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</si>
  <si>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</si>
  <si>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</si>
  <si>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</si>
  <si>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</si>
  <si>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</si>
  <si>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</si>
  <si>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</si>
  <si>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</si>
  <si>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</si>
  <si>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</si>
  <si>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</si>
  <si>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</si>
  <si>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</si>
  <si>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</si>
  <si>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</si>
  <si>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</si>
  <si>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</si>
  <si>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</si>
  <si>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</si>
  <si>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</si>
  <si>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</si>
  <si>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</si>
  <si>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</si>
  <si>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</si>
  <si>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</si>
  <si>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</si>
  <si>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</si>
  <si>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</si>
  <si>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</si>
  <si>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</si>
  <si>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</si>
  <si>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</si>
  <si>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</si>
  <si>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</si>
  <si>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</si>
  <si>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</si>
  <si>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</si>
  <si>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</si>
  <si>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</si>
  <si>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</si>
  <si>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</si>
  <si>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</si>
  <si>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</si>
  <si>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</si>
  <si>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</si>
  <si>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</si>
  <si>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</si>
  <si>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</si>
  <si>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</si>
  <si>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</si>
  <si>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</si>
  <si>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</si>
  <si>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</si>
  <si>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</si>
  <si>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</si>
  <si>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</si>
  <si>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</si>
  <si>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</si>
  <si>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</si>
  <si>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</si>
  <si>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</si>
  <si>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</si>
  <si>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</si>
  <si>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</si>
  <si>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</si>
  <si>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</si>
  <si>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</si>
  <si>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</si>
  <si>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</si>
  <si>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</si>
  <si>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</si>
  <si>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</si>
  <si>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</si>
  <si>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</si>
  <si>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</si>
  <si>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</si>
  <si>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</si>
  <si>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</si>
  <si>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</si>
  <si>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</si>
  <si>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</si>
  <si>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</si>
  <si>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</si>
  <si>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</si>
  <si>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</si>
  <si>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</si>
  <si>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</si>
  <si>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</si>
  <si>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</si>
  <si>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</si>
  <si>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</si>
  <si>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</si>
  <si>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</si>
  <si>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</si>
  <si>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</si>
  <si>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</si>
  <si>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</si>
  <si>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</si>
  <si>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</si>
  <si>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</si>
  <si>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</si>
  <si>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</si>
  <si>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</si>
  <si>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</si>
  <si>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</si>
  <si>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</si>
  <si>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</si>
  <si>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</si>
  <si>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</si>
  <si>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</si>
  <si>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</si>
  <si>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</si>
  <si>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</si>
  <si>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</si>
  <si>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</si>
  <si>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</si>
  <si>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</si>
  <si>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</si>
  <si>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</si>
  <si>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</si>
  <si>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</si>
  <si>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</si>
  <si>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</si>
  <si>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</si>
  <si>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</si>
  <si>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</si>
  <si>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</si>
  <si>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</si>
  <si>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</si>
  <si>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</si>
  <si>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</si>
  <si>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</si>
  <si>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</si>
  <si>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</si>
  <si>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</si>
  <si>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</si>
  <si>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</si>
  <si>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</si>
  <si>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</si>
  <si>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</si>
  <si>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</si>
  <si>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</si>
  <si>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</si>
  <si>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</si>
  <si>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</si>
  <si>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</si>
  <si>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</si>
  <si>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</si>
  <si>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</si>
  <si>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</si>
  <si>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</si>
  <si>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</si>
  <si>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</si>
  <si>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</si>
  <si>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</si>
  <si>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</si>
  <si>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</si>
  <si>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</si>
  <si>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</si>
  <si>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</si>
  <si>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</si>
  <si>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</si>
  <si>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</si>
  <si>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</si>
  <si>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</si>
  <si>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</si>
  <si>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</si>
  <si>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</si>
  <si>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</si>
  <si>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</si>
  <si>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</si>
  <si>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</si>
  <si>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</si>
  <si>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</si>
  <si>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</si>
  <si>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</si>
  <si>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</si>
  <si>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</si>
  <si>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</si>
  <si>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</si>
  <si>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</si>
  <si>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</si>
  <si>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</si>
  <si>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</si>
  <si>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</si>
  <si>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</si>
  <si>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</si>
  <si>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</si>
  <si>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</si>
  <si>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</si>
  <si>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</si>
  <si>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</si>
  <si>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</si>
  <si>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</si>
  <si>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</si>
  <si>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</si>
  <si>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</si>
  <si>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</si>
  <si>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</si>
  <si>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</si>
  <si>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</si>
  <si>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</si>
  <si>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</si>
  <si>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</si>
  <si>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</si>
  <si>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</si>
  <si>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</si>
  <si>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</si>
  <si>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</si>
  <si>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</si>
  <si>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</si>
  <si>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</si>
  <si>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</si>
  <si>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</si>
  <si>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</si>
  <si>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</si>
  <si>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</si>
  <si>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</si>
  <si>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</si>
  <si>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</si>
  <si>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</si>
  <si>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</si>
  <si>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</si>
  <si>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</si>
  <si>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</si>
  <si>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</si>
  <si>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</si>
  <si>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</si>
  <si>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</si>
  <si>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</si>
  <si>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</si>
  <si>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</si>
  <si>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</si>
  <si>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</si>
  <si>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</si>
  <si>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</si>
  <si>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</si>
  <si>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</si>
  <si>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</si>
  <si>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</si>
  <si>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</si>
  <si>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</si>
  <si>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</si>
  <si>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</si>
  <si>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</si>
  <si>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</si>
  <si>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</si>
  <si>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</si>
  <si>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</si>
  <si>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</si>
  <si>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</si>
  <si>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</si>
  <si>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</si>
  <si>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</si>
  <si>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</si>
  <si>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</si>
  <si>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</si>
  <si>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</si>
  <si>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</si>
  <si>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</si>
  <si>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</si>
  <si>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</si>
  <si>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</si>
  <si>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</si>
  <si>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</si>
  <si>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</si>
  <si>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</si>
  <si>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</si>
  <si>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</si>
  <si>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</si>
  <si>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</si>
  <si>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</si>
  <si>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</si>
  <si>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</si>
  <si>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</si>
  <si>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</si>
  <si>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</si>
  <si>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</si>
  <si>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</si>
  <si>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</si>
  <si>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</si>
  <si>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</si>
  <si>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</si>
  <si>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</si>
  <si>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</si>
  <si>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</si>
  <si>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</si>
  <si>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</si>
  <si>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</si>
  <si>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</si>
  <si>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</si>
  <si>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</si>
  <si>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</si>
  <si>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</si>
  <si>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</si>
  <si>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</si>
  <si>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</si>
  <si>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</si>
  <si>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</si>
  <si>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</si>
  <si>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</si>
  <si>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</si>
  <si>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</si>
  <si>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</si>
  <si>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</si>
  <si>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</si>
  <si>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</si>
  <si>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</si>
  <si>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</si>
  <si>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</si>
  <si>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</si>
  <si>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</si>
  <si>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</si>
  <si>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</si>
  <si>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</si>
  <si>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</si>
  <si>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</si>
  <si>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</si>
  <si>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</si>
  <si>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</si>
  <si>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</si>
  <si>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</si>
  <si>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</si>
  <si>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</si>
  <si>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</si>
  <si>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</si>
  <si>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</si>
  <si>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</si>
  <si>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</si>
  <si>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</si>
  <si>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</si>
  <si>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</si>
  <si>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</si>
  <si>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</si>
  <si>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</si>
  <si>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</si>
  <si>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</si>
  <si>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</si>
  <si>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</si>
  <si>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</si>
  <si>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</si>
  <si>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</si>
  <si>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</si>
  <si>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</si>
  <si>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</si>
  <si>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</si>
  <si>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</si>
  <si>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</si>
  <si>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</si>
  <si>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</si>
  <si>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</si>
  <si>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</si>
  <si>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</si>
  <si>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</si>
  <si>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</si>
  <si>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</si>
  <si>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</si>
  <si>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</si>
  <si>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</si>
  <si>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</si>
  <si>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</si>
  <si>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</si>
  <si>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</si>
  <si>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</si>
  <si>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</si>
  <si>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</si>
  <si>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</si>
  <si>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</si>
  <si>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</si>
  <si>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</si>
  <si>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</si>
  <si>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</si>
  <si>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</si>
  <si>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</si>
  <si>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</si>
  <si>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</si>
  <si>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</si>
  <si>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</si>
  <si>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</si>
  <si>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</si>
  <si>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</si>
  <si>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</si>
  <si>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</si>
  <si>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</si>
  <si>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</si>
  <si>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</si>
  <si>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</si>
  <si>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</si>
  <si>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</si>
  <si>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</si>
  <si>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</si>
  <si>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</si>
  <si>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</si>
  <si>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</si>
  <si>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</si>
  <si>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</si>
  <si>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</si>
  <si>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</si>
  <si>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</si>
  <si>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</si>
  <si>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</si>
  <si>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</si>
  <si>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</si>
  <si>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</si>
  <si>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</si>
  <si>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</si>
  <si>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</si>
  <si>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</si>
  <si>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</si>
  <si>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</si>
  <si>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</si>
  <si>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</si>
  <si>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</si>
  <si>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</si>
  <si>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</si>
  <si>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</si>
  <si>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</si>
  <si>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</si>
  <si>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</si>
  <si>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</si>
  <si>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</si>
  <si>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</si>
  <si>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</si>
  <si>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</si>
  <si>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</si>
  <si>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</si>
  <si>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</si>
  <si>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</si>
  <si>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</si>
  <si>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</si>
  <si>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</si>
  <si>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</si>
  <si>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</si>
  <si>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</si>
  <si>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</si>
  <si>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</si>
  <si>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</si>
  <si>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</si>
  <si>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</si>
  <si>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</si>
  <si>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</si>
  <si>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</si>
  <si>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</si>
  <si>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</si>
  <si>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</si>
  <si>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</si>
  <si>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</si>
  <si>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</si>
  <si>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</si>
  <si>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</si>
  <si>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</si>
  <si>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</si>
  <si>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</si>
  <si>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</si>
  <si>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</si>
  <si>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</si>
  <si>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</si>
  <si>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</si>
  <si>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</si>
  <si>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</si>
  <si>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</si>
  <si>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</si>
  <si>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</si>
  <si>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</si>
  <si>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</si>
  <si>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</si>
  <si>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</si>
  <si>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</si>
  <si>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</si>
  <si>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</si>
  <si>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</si>
  <si>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</si>
  <si>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</si>
  <si>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</si>
  <si>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</si>
  <si>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</si>
  <si>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</si>
  <si>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</si>
  <si>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</si>
  <si>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</si>
  <si>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</si>
  <si>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</si>
  <si>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</si>
  <si>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</si>
  <si>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</si>
  <si>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</si>
  <si>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</si>
  <si>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</si>
  <si>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</si>
  <si>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</si>
  <si>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</si>
  <si>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</si>
  <si>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</si>
  <si>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</si>
  <si>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</si>
  <si>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</si>
  <si>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</si>
  <si>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</si>
  <si>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</si>
  <si>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</si>
  <si>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</si>
  <si>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</si>
  <si>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</si>
  <si>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</si>
  <si>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</si>
  <si>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</si>
  <si>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</si>
  <si>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</si>
  <si>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</si>
  <si>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</si>
  <si>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</si>
  <si>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</si>
  <si>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</si>
  <si>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</si>
  <si>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</si>
  <si>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</si>
  <si>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</si>
  <si>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</si>
  <si>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</si>
  <si>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</si>
  <si>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</si>
  <si>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</si>
  <si>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</si>
  <si>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</si>
  <si>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</si>
  <si>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</si>
  <si>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</si>
  <si>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</si>
  <si>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</si>
  <si>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</si>
  <si>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</si>
  <si>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</si>
  <si>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</si>
  <si>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</si>
  <si>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</si>
  <si>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</si>
  <si>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</si>
  <si>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</si>
  <si>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</si>
  <si>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</si>
  <si>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</si>
  <si>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</si>
  <si>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</si>
  <si>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</si>
  <si>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</si>
  <si>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</si>
  <si>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</si>
  <si>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</si>
  <si>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</si>
  <si>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</si>
  <si>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</si>
  <si>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</si>
  <si>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</si>
  <si>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</si>
  <si>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</si>
  <si>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</si>
  <si>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</si>
  <si>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</si>
  <si>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</si>
  <si>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</si>
  <si>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</si>
  <si>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</si>
  <si>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</si>
  <si>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</si>
  <si>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</si>
  <si>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</si>
  <si>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</si>
  <si>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</si>
  <si>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</si>
  <si>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</si>
  <si>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</si>
  <si>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</si>
  <si>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</si>
  <si>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</si>
  <si>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</si>
  <si>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</si>
  <si>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</si>
  <si>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</si>
  <si>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</si>
  <si>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</si>
  <si>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</si>
  <si>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</si>
  <si>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</si>
  <si>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</si>
  <si>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</si>
  <si>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</si>
  <si>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</si>
  <si>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</si>
  <si>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</si>
  <si>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</si>
  <si>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</si>
  <si>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</si>
  <si>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</si>
  <si>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</si>
  <si>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</si>
  <si>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</si>
  <si>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</si>
  <si>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</si>
  <si>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</si>
  <si>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</si>
  <si>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</si>
  <si>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</si>
  <si>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</si>
  <si>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</si>
  <si>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</si>
  <si>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</si>
  <si>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</si>
  <si>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</si>
  <si>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</si>
  <si>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</si>
  <si>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</si>
  <si>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</si>
  <si>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</si>
  <si>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</si>
  <si>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</si>
  <si>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</si>
  <si>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</si>
  <si>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</si>
  <si>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</si>
  <si>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</si>
  <si>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</si>
  <si>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</si>
  <si>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</si>
  <si>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</si>
  <si>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</si>
  <si>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</si>
  <si>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</si>
  <si>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</si>
  <si>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</si>
  <si>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</si>
  <si>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</si>
  <si>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</si>
  <si>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</si>
  <si>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</si>
  <si>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</si>
  <si>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</si>
  <si>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</si>
  <si>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</si>
  <si>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</si>
  <si>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</si>
  <si>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</si>
  <si>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</si>
  <si>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</si>
  <si>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</si>
  <si>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</si>
  <si>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</si>
  <si>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</si>
  <si>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</si>
  <si>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</si>
  <si>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</si>
  <si>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</si>
  <si>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</si>
  <si>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</si>
  <si>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</si>
  <si>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</si>
  <si>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</si>
  <si>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</si>
  <si>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</si>
  <si>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</si>
  <si>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</si>
  <si>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</si>
  <si>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</si>
  <si>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</si>
  <si>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</si>
  <si>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</si>
  <si>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</si>
  <si>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</si>
  <si>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</si>
  <si>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</si>
  <si>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</si>
  <si>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</si>
  <si>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</si>
  <si>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</si>
  <si>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</si>
  <si>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</si>
  <si>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</si>
  <si>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</si>
  <si>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</si>
  <si>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</si>
  <si>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</si>
  <si>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</si>
  <si>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</si>
  <si>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</si>
  <si>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</si>
  <si>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</si>
  <si>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</si>
  <si>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</si>
  <si>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</si>
  <si>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</si>
  <si>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</si>
  <si>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</si>
  <si>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</si>
  <si>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</si>
  <si>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</si>
  <si>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</si>
  <si>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</si>
  <si>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</si>
  <si>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</si>
  <si>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</si>
  <si>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</si>
  <si>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</si>
  <si>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</si>
  <si>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</si>
  <si>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</si>
  <si>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</si>
  <si>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</si>
  <si>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</si>
  <si>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</si>
  <si>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</si>
  <si>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</si>
  <si>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</si>
  <si>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</si>
  <si>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</si>
  <si>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</si>
  <si>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</si>
  <si>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</si>
  <si>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</si>
  <si>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</si>
  <si>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</si>
  <si>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</si>
  <si>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</si>
  <si>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</si>
  <si>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</si>
  <si>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</si>
  <si>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</si>
  <si>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</si>
  <si>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</si>
  <si>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</si>
  <si>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</si>
  <si>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</si>
  <si>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</si>
  <si>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</si>
  <si>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</si>
  <si>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</si>
  <si>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</si>
  <si>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</si>
  <si>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</si>
  <si>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</si>
  <si>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</si>
  <si>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</si>
  <si>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</si>
  <si>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</si>
  <si>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</si>
  <si>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</si>
  <si>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</si>
  <si>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</si>
  <si>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</si>
  <si>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</si>
  <si>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</si>
  <si>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</si>
  <si>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</si>
  <si>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</si>
  <si>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</si>
  <si>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</si>
  <si>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</si>
  <si>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</si>
  <si>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</si>
  <si>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</si>
  <si>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</si>
  <si>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</si>
  <si>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</si>
  <si>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</si>
  <si>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</si>
  <si>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</si>
  <si>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</si>
  <si>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</si>
  <si>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</si>
  <si>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</si>
  <si>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</si>
  <si>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</si>
  <si>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</si>
  <si>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</si>
  <si>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</si>
  <si>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</si>
  <si>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</si>
  <si>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</si>
  <si>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</si>
  <si>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</si>
  <si>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</si>
  <si>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</si>
  <si>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</si>
  <si>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</si>
  <si>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</si>
  <si>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</si>
  <si>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</si>
  <si>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</si>
  <si>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</si>
  <si>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</si>
  <si>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</si>
  <si>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</si>
  <si>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</si>
  <si>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</si>
  <si>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</si>
  <si>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</si>
  <si>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</si>
  <si>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</si>
  <si>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</si>
  <si>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</si>
  <si>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</si>
  <si>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</si>
  <si>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</si>
  <si>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</si>
  <si>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</si>
  <si>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</si>
  <si>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</si>
  <si>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</si>
  <si>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</si>
  <si>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</si>
  <si>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</si>
  <si>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</si>
  <si>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</si>
  <si>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</si>
  <si>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</si>
  <si>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</si>
  <si>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</si>
  <si>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</si>
  <si>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</si>
  <si>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</si>
  <si>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</si>
  <si>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</si>
  <si>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</si>
  <si>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</si>
  <si>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</si>
  <si>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</si>
  <si>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</si>
  <si>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</si>
  <si>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</si>
  <si>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</si>
  <si>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</si>
  <si>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</si>
  <si>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</si>
  <si>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</si>
  <si>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</si>
  <si>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</si>
  <si>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</si>
  <si>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</si>
  <si>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</si>
  <si>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</si>
  <si>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</si>
  <si>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</si>
  <si>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</si>
  <si>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</si>
  <si>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</si>
  <si>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</si>
  <si>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</si>
  <si>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</si>
  <si>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</si>
  <si>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</si>
  <si>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</si>
  <si>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</si>
  <si>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</si>
  <si>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</si>
  <si>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</si>
  <si>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</si>
  <si>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</si>
  <si>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</si>
  <si>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</si>
  <si>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</si>
  <si>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</si>
  <si>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</si>
  <si>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</si>
  <si>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</si>
  <si>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</si>
  <si>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</si>
  <si>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</si>
  <si>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</si>
  <si>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</si>
  <si>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</si>
  <si>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</si>
  <si>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</si>
  <si>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</si>
  <si>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</si>
  <si>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</si>
  <si>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</si>
  <si>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</si>
  <si>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</si>
  <si>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</si>
  <si>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</si>
  <si>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</si>
  <si>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</si>
  <si>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</si>
  <si>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</si>
  <si>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</si>
  <si>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</si>
  <si>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</si>
  <si>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</si>
  <si>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</si>
  <si>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</si>
  <si>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</si>
  <si>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</si>
  <si>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</si>
  <si>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</si>
  <si>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</si>
  <si>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</si>
  <si>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</si>
  <si>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</si>
  <si>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</si>
  <si>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</si>
  <si>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</si>
  <si>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</si>
  <si>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</si>
  <si>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</si>
  <si>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</si>
  <si>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</si>
  <si>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</si>
  <si>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</si>
  <si>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</si>
  <si>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</si>
  <si>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</si>
  <si>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</si>
  <si>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</si>
  <si>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</si>
  <si>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</si>
  <si>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</si>
  <si>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</si>
  <si>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</si>
  <si>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</si>
  <si>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</si>
  <si>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</si>
  <si>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</si>
  <si>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</si>
  <si>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</si>
  <si>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</si>
  <si>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</si>
  <si>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</si>
  <si>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</si>
  <si>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</si>
  <si>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</si>
  <si>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</si>
  <si>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</si>
  <si>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</si>
  <si>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</si>
  <si>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</si>
  <si>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</si>
  <si>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</si>
  <si>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</si>
  <si>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</si>
  <si>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</si>
  <si>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</si>
  <si>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</si>
  <si>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</si>
  <si>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</si>
  <si>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</si>
  <si>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</si>
  <si>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</si>
  <si>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</si>
  <si>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</si>
  <si>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</si>
  <si>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</si>
  <si>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</si>
  <si>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</si>
  <si>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</si>
  <si>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</si>
  <si>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</si>
  <si>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</si>
  <si>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</si>
  <si>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</si>
  <si>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</si>
  <si>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</si>
  <si>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</si>
  <si>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</si>
  <si>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</si>
  <si>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</si>
  <si>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</si>
  <si>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</si>
  <si>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</si>
  <si>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</si>
  <si>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</si>
  <si>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</si>
  <si>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</si>
  <si>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</si>
  <si>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</si>
  <si>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</si>
  <si>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</si>
  <si>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</si>
  <si>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</si>
  <si>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</si>
  <si>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</si>
  <si>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</si>
  <si>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</si>
  <si>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</si>
  <si>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</si>
  <si>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</si>
  <si>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</si>
  <si>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</si>
  <si>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</si>
  <si>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</si>
  <si>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</si>
  <si>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</si>
  <si>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</si>
  <si>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</si>
  <si>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</si>
  <si>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</si>
  <si>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</si>
  <si>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</si>
  <si>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</si>
  <si>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</si>
  <si>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</si>
  <si>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</si>
  <si>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</si>
  <si>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</si>
  <si>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</si>
  <si>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</si>
  <si>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</si>
  <si>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</si>
  <si>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</si>
  <si>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</si>
  <si>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</si>
  <si>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</si>
  <si>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</si>
  <si>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</si>
  <si>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</si>
  <si>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</si>
  <si>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</si>
  <si>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</si>
  <si>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</si>
  <si>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</si>
  <si>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</si>
  <si>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</si>
  <si>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</si>
  <si>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</si>
  <si>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</si>
  <si>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</si>
  <si>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</si>
  <si>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</si>
  <si>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</si>
  <si>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</si>
  <si>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</si>
  <si>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</si>
  <si>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</si>
  <si>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</si>
  <si>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</si>
  <si>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</si>
  <si>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</si>
  <si>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</si>
  <si>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</si>
  <si>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</si>
  <si>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</si>
  <si>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</si>
  <si>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</si>
  <si>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</si>
  <si>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</si>
  <si>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</si>
  <si>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</si>
  <si>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</si>
  <si>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</si>
  <si>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</si>
  <si>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</si>
  <si>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</si>
  <si>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</si>
  <si>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</si>
  <si>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</si>
  <si>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</si>
  <si>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</si>
  <si>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</si>
  <si>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</si>
  <si>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</si>
  <si>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</si>
  <si>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</si>
  <si>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</si>
  <si>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</si>
  <si>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</si>
  <si>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</si>
  <si>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</si>
  <si>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</si>
  <si>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</si>
  <si>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</si>
  <si>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</si>
  <si>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</si>
  <si>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</si>
  <si>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</si>
  <si>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</si>
  <si>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</si>
  <si>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</si>
  <si>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</si>
  <si>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</si>
  <si>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</si>
  <si>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</si>
  <si>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</si>
  <si>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</si>
  <si>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</si>
  <si>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</si>
  <si>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</si>
  <si>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</si>
  <si>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</si>
  <si>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</si>
  <si>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</si>
  <si>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</si>
  <si>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</si>
  <si>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</si>
  <si>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</si>
  <si>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</si>
  <si>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</si>
  <si>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</si>
  <si>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</si>
  <si>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</si>
  <si>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</si>
  <si>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</si>
  <si>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</si>
  <si>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</si>
  <si>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</si>
  <si>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</si>
  <si>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</si>
  <si>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</si>
  <si>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</si>
  <si>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</si>
  <si>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</si>
  <si>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</si>
  <si>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</si>
  <si>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</si>
  <si>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</si>
  <si>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</si>
  <si>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</si>
  <si>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</si>
  <si>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</si>
  <si>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</si>
  <si>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</si>
  <si>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</si>
  <si>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</si>
  <si>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</si>
  <si>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</si>
  <si>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</si>
  <si>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</si>
  <si>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</si>
  <si>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</si>
  <si>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</si>
  <si>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</si>
  <si>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</si>
  <si>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</si>
  <si>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</si>
  <si>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</si>
  <si>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</si>
  <si>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</si>
  <si>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</si>
  <si>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</si>
  <si>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</si>
  <si>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</si>
  <si>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</si>
  <si>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</si>
  <si>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</si>
  <si>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</si>
  <si>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</si>
  <si>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</si>
  <si>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</si>
  <si>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</si>
  <si>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</si>
  <si>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</si>
  <si>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</si>
  <si>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</si>
  <si>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</si>
  <si>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</si>
  <si>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</si>
  <si>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</si>
  <si>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</si>
  <si>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</si>
  <si>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</si>
  <si>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</si>
  <si>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</si>
  <si>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</si>
  <si>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</si>
  <si>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</si>
  <si>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</si>
  <si>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</si>
  <si>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</si>
  <si>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</si>
  <si>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</si>
  <si>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</si>
  <si>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</si>
  <si>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</si>
  <si>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</si>
  <si>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</si>
  <si>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</si>
  <si>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</si>
  <si>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</si>
  <si>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</si>
  <si>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</si>
  <si>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</si>
  <si>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</si>
  <si>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</si>
  <si>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</si>
  <si>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</si>
  <si>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</si>
  <si>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</si>
  <si>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</si>
  <si>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</si>
  <si>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</si>
  <si>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</si>
  <si>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</si>
  <si>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</si>
  <si>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</si>
  <si>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</si>
  <si>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</si>
  <si>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</si>
  <si>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</si>
  <si>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</si>
  <si>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</si>
  <si>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</si>
  <si>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</si>
  <si>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</si>
  <si>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</si>
  <si>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</si>
  <si>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</si>
  <si>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</si>
  <si>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</si>
  <si>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</si>
  <si>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</si>
  <si>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</si>
  <si>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</si>
  <si>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</si>
  <si>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</si>
  <si>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</si>
  <si>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</si>
  <si>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</si>
  <si>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</si>
  <si>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</si>
  <si>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</si>
  <si>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</si>
  <si>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</si>
  <si>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</si>
  <si>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</si>
  <si>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</si>
  <si>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</si>
  <si>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</si>
  <si>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</si>
  <si>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</si>
  <si>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</si>
  <si>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</si>
  <si>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</si>
  <si>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</si>
  <si>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</si>
  <si>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</si>
  <si>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</si>
  <si>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</si>
  <si>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</si>
  <si>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</si>
  <si>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</si>
  <si>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</si>
  <si>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</si>
  <si>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</si>
  <si>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</si>
  <si>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</si>
  <si>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</si>
  <si>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</si>
  <si>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</si>
  <si>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</si>
  <si>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</si>
  <si>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</si>
  <si>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</si>
  <si>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</si>
  <si>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</si>
  <si>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</si>
  <si>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</si>
  <si>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</si>
  <si>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</si>
  <si>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</si>
  <si>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</si>
  <si>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</si>
  <si>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</si>
  <si>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</si>
  <si>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</si>
  <si>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</si>
  <si>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</si>
  <si>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</si>
  <si>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</si>
  <si>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</si>
  <si>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</si>
  <si>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</si>
  <si>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</si>
  <si>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</si>
  <si>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</si>
  <si>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</si>
  <si>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</si>
  <si>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</si>
  <si>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</si>
  <si>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</si>
  <si>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</si>
  <si>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</si>
  <si>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</si>
  <si>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</si>
  <si>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</si>
  <si>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</si>
  <si>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</si>
  <si>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</si>
  <si>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</si>
  <si>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</si>
  <si>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</si>
  <si>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</si>
  <si>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</si>
  <si>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</si>
  <si>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</si>
  <si>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</si>
  <si>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</si>
  <si>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</si>
  <si>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</si>
  <si>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</si>
  <si>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</si>
  <si>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</si>
  <si>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</si>
  <si>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</si>
  <si>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</si>
  <si>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</si>
  <si>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</si>
  <si>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</si>
  <si>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</si>
  <si>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</si>
  <si>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</si>
  <si>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</si>
  <si>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</si>
  <si>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</si>
  <si>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</si>
  <si>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</si>
  <si>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</si>
  <si>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</si>
  <si>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</si>
  <si>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</si>
  <si>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</si>
  <si>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</si>
  <si>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</si>
  <si>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</si>
  <si>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</si>
  <si>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</si>
  <si>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</si>
  <si>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</si>
  <si>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</si>
  <si>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</si>
  <si>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</si>
  <si>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</si>
  <si>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</si>
  <si>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</si>
  <si>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</si>
  <si>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</si>
  <si>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</si>
  <si>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</si>
  <si>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</si>
  <si>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</si>
  <si>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</si>
  <si>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</si>
  <si>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</si>
  <si>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</si>
  <si>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</si>
  <si>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</si>
  <si>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</si>
  <si>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</si>
  <si>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</si>
  <si>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</si>
  <si>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</si>
  <si>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</si>
  <si>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</si>
  <si>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</si>
  <si>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</si>
  <si>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</si>
  <si>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</si>
  <si>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</si>
  <si>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</si>
  <si>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</si>
  <si>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</si>
  <si>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</si>
  <si>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</si>
  <si>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</si>
  <si>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</si>
  <si>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</si>
  <si>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</si>
  <si>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</si>
  <si>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</si>
  <si>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</si>
  <si>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</si>
  <si>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</si>
  <si>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</si>
  <si>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</si>
  <si>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</si>
  <si>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</si>
  <si>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</si>
  <si>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</si>
  <si>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</si>
  <si>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</si>
  <si>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</si>
  <si>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</si>
  <si>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</si>
  <si>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</si>
  <si>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</si>
  <si>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</si>
  <si>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</si>
  <si>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</si>
  <si>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</si>
  <si>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</si>
  <si>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</si>
  <si>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</si>
  <si>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</si>
  <si>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</si>
  <si>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</si>
  <si>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</si>
  <si>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</si>
  <si>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</si>
  <si>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</si>
  <si>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</si>
  <si>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</si>
  <si>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</si>
  <si>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</si>
  <si>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</si>
  <si>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</si>
  <si>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</si>
  <si>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</si>
  <si>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</si>
  <si>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</si>
  <si>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</si>
  <si>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</si>
  <si>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</si>
  <si>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</si>
  <si>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</si>
  <si>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</si>
  <si>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</si>
  <si>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</si>
  <si>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</si>
  <si>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</si>
  <si>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</si>
  <si>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</si>
  <si>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</si>
  <si>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</si>
  <si>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</si>
  <si>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</si>
  <si>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</si>
  <si>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</si>
  <si>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</si>
  <si>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</si>
  <si>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</si>
  <si>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</si>
  <si>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</si>
  <si>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</si>
  <si>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</si>
  <si>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</si>
  <si>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</si>
  <si>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</si>
  <si>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</si>
  <si>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</si>
  <si>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</si>
  <si>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</si>
  <si>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</si>
  <si>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</si>
  <si>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</si>
  <si>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</si>
  <si>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</si>
  <si>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</si>
  <si>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</si>
  <si>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</si>
  <si>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</si>
  <si>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</si>
  <si>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</si>
  <si>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</si>
  <si>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</si>
  <si>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</si>
  <si>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</si>
  <si>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</si>
  <si>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</si>
  <si>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</si>
  <si>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</si>
  <si>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</si>
  <si>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</si>
  <si>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</si>
  <si>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</si>
  <si>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</si>
  <si>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</si>
  <si>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</si>
  <si>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</si>
  <si>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</si>
  <si>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</si>
  <si>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</si>
  <si>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</si>
  <si>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</si>
  <si>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</si>
  <si>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</si>
  <si>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</si>
  <si>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</si>
  <si>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</si>
  <si>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</si>
  <si>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</si>
  <si>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</si>
  <si>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</si>
  <si>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</si>
  <si>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</si>
  <si>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</si>
  <si>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</si>
  <si>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</si>
  <si>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</si>
  <si>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</si>
  <si>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</si>
  <si>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</si>
  <si>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</si>
  <si>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</si>
  <si>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</si>
  <si>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</si>
  <si>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</si>
  <si>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</si>
  <si>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</si>
  <si>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</si>
  <si>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</si>
  <si>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</si>
  <si>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</si>
  <si>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</si>
  <si>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</si>
  <si>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</si>
  <si>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</si>
  <si>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</si>
  <si>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</si>
  <si>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</si>
  <si>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</si>
  <si>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</si>
  <si>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</si>
  <si>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</si>
  <si>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</si>
  <si>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</si>
  <si>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</si>
  <si>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</si>
  <si>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</si>
  <si>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</si>
  <si>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</si>
  <si>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</si>
  <si>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</si>
  <si>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</si>
  <si>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</si>
  <si>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</si>
  <si>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</si>
  <si>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</si>
  <si>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</si>
  <si>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</si>
  <si>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</si>
  <si>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</si>
  <si>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</si>
  <si>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</si>
  <si>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</si>
  <si>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</si>
  <si>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</si>
  <si>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</si>
  <si>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</si>
  <si>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</si>
  <si>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</si>
  <si>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</si>
  <si>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</si>
  <si>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</si>
  <si>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</si>
  <si>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</si>
  <si>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</si>
  <si>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</si>
  <si>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</si>
  <si>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</si>
  <si>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</si>
  <si>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</si>
  <si>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</si>
  <si>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</si>
  <si>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</si>
  <si>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</si>
  <si>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</si>
  <si>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</si>
  <si>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</si>
  <si>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</si>
  <si>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</si>
  <si>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</si>
  <si>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</si>
  <si>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</si>
  <si>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</si>
  <si>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</si>
  <si>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</si>
  <si>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</si>
  <si>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</si>
  <si>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</si>
  <si>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</si>
  <si>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</si>
  <si>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</si>
  <si>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</si>
  <si>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</si>
  <si>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</si>
  <si>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</si>
  <si>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</si>
  <si>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</si>
  <si>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</si>
  <si>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</si>
  <si>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</si>
  <si>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</si>
  <si>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</si>
  <si>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</si>
  <si>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</si>
  <si>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</si>
  <si>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</si>
  <si>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</si>
  <si>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</si>
  <si>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</si>
  <si>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</si>
  <si>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</si>
  <si>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</si>
  <si>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</si>
  <si>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</si>
  <si>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</si>
  <si>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</si>
  <si>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</si>
  <si>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</si>
  <si>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</si>
  <si>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</si>
  <si>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</si>
  <si>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</si>
  <si>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</si>
  <si>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</si>
  <si>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</si>
  <si>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</si>
  <si>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</si>
  <si>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</si>
  <si>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</si>
  <si>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</si>
  <si>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</si>
  <si>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</si>
  <si>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</si>
  <si>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</si>
  <si>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</si>
  <si>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</si>
  <si>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</si>
  <si>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</si>
  <si>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</si>
  <si>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</si>
  <si>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</si>
  <si>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</si>
  <si>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</si>
  <si>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</si>
  <si>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</si>
  <si>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</si>
  <si>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</si>
  <si>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</si>
  <si>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</si>
  <si>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</si>
  <si>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</si>
  <si>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</si>
  <si>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</si>
  <si>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</si>
  <si>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</si>
  <si>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</si>
  <si>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</si>
  <si>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</si>
  <si>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</si>
  <si>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</si>
  <si>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</si>
  <si>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</si>
  <si>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</si>
  <si>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</si>
  <si>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</si>
  <si>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</si>
  <si>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</si>
  <si>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</si>
  <si>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</si>
  <si>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</si>
  <si>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</si>
  <si>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</si>
  <si>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</si>
  <si>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</si>
  <si>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</si>
  <si>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</si>
  <si>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</si>
  <si>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</si>
  <si>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</si>
  <si>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</si>
  <si>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</si>
  <si>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</si>
  <si>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</si>
  <si>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</si>
  <si>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</si>
  <si>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</si>
  <si>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</si>
  <si>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</si>
  <si>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</si>
  <si>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</si>
  <si>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</si>
  <si>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</si>
  <si>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</si>
  <si>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</si>
  <si>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</si>
  <si>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</si>
  <si>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</si>
  <si>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</si>
  <si>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</si>
  <si>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</si>
  <si>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</si>
  <si>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</si>
  <si>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</si>
  <si>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</si>
  <si>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</si>
  <si>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</si>
  <si>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</si>
  <si>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</si>
  <si>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</si>
  <si>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</si>
  <si>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</si>
  <si>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</si>
  <si>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</si>
  <si>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</si>
  <si>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</si>
  <si>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</si>
  <si>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</si>
  <si>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</si>
  <si>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</si>
  <si>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</si>
  <si>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</si>
  <si>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</si>
  <si>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</si>
  <si>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</si>
  <si>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</si>
  <si>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</si>
  <si>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</si>
  <si>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</si>
  <si>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</si>
  <si>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</si>
  <si>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</si>
  <si>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</si>
  <si>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</si>
  <si>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</si>
  <si>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</si>
  <si>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</si>
  <si>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</si>
  <si>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</si>
  <si>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</si>
  <si>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</si>
  <si>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</si>
  <si>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</si>
  <si>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</si>
  <si>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</si>
  <si>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</si>
  <si>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</si>
  <si>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</si>
  <si>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</si>
  <si>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</si>
  <si>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</si>
  <si>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</si>
  <si>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</si>
  <si>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</si>
  <si>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</si>
  <si>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</si>
  <si>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</si>
  <si>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</si>
  <si>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</si>
  <si>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</si>
  <si>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</si>
  <si>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</si>
  <si>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</si>
  <si>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</si>
  <si>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</si>
  <si>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</si>
  <si>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</si>
  <si>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</si>
  <si>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</si>
  <si>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</si>
  <si>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</si>
  <si>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</si>
  <si>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</si>
  <si>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</si>
  <si>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</si>
  <si>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</si>
  <si>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</si>
  <si>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</si>
  <si>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</si>
  <si>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</si>
  <si>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</si>
  <si>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</si>
  <si>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</si>
  <si>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</si>
  <si>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</si>
  <si>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</si>
  <si>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</si>
  <si>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</si>
  <si>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</si>
  <si>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</si>
  <si>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</si>
  <si>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</si>
  <si>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</si>
  <si>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</si>
  <si>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</si>
  <si>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</si>
  <si>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</si>
  <si>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</si>
  <si>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</si>
  <si>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</si>
  <si>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</si>
  <si>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</si>
  <si>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</si>
  <si>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</si>
  <si>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</si>
  <si>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</si>
  <si>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</si>
  <si>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</si>
  <si>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</si>
  <si>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</si>
  <si>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</si>
  <si>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</si>
  <si>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</si>
  <si>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</si>
  <si>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</si>
  <si>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</si>
  <si>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</si>
  <si>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</si>
  <si>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</si>
  <si>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</si>
  <si>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</si>
  <si>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</si>
  <si>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</si>
  <si>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</si>
  <si>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</si>
  <si>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</si>
  <si>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</si>
  <si>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</si>
  <si>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</si>
  <si>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</si>
  <si>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</si>
  <si>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</si>
  <si>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</si>
  <si>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</si>
  <si>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</si>
  <si>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</si>
  <si>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</si>
  <si>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</si>
  <si>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</si>
  <si>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</si>
  <si>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</si>
  <si>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</si>
  <si>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</si>
  <si>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</si>
  <si>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</si>
  <si>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</si>
  <si>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</si>
  <si>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</si>
  <si>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</si>
  <si>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</si>
  <si>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</si>
  <si>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</si>
  <si>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</si>
  <si>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</si>
  <si>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</si>
  <si>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</si>
  <si>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</si>
  <si>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</si>
  <si>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</si>
  <si>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</si>
  <si>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</si>
  <si>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</si>
  <si>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</si>
  <si>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</si>
  <si>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</si>
  <si>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</si>
  <si>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</si>
  <si>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</si>
  <si>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</si>
  <si>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</si>
  <si>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</si>
  <si>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</si>
  <si>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</si>
  <si>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</si>
  <si>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</si>
  <si>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</si>
  <si>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</si>
  <si>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</si>
  <si>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</si>
  <si>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</si>
  <si>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</si>
  <si>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</si>
  <si>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</si>
  <si>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</si>
  <si>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</si>
  <si>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</si>
  <si>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</si>
  <si>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</si>
  <si>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</si>
  <si>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</si>
  <si>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</si>
  <si>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</si>
  <si>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</si>
  <si>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</si>
  <si>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</si>
  <si>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</si>
  <si>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</si>
  <si>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</si>
  <si>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</si>
  <si>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</si>
  <si>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</si>
  <si>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</si>
  <si>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</si>
  <si>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</si>
  <si>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</si>
  <si>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</si>
  <si>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</si>
  <si>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</si>
  <si>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</si>
  <si>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</si>
  <si>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</si>
  <si>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</si>
  <si>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</si>
  <si>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</si>
  <si>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</si>
  <si>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</si>
  <si>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</si>
  <si>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</si>
  <si>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</si>
  <si>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</si>
  <si>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</si>
  <si>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</si>
  <si>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</si>
  <si>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</si>
  <si>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</si>
  <si>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</si>
  <si>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</si>
  <si>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</si>
  <si>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</si>
  <si>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</si>
  <si>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</si>
  <si>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</si>
  <si>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</si>
  <si>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</si>
  <si>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</si>
  <si>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</si>
  <si>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</si>
  <si>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</si>
  <si>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</si>
  <si>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</si>
  <si>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</si>
  <si>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</si>
  <si>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</si>
  <si>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</si>
  <si>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</si>
  <si>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</si>
  <si>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</si>
  <si>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</si>
  <si>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</si>
  <si>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</si>
  <si>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</si>
  <si>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</si>
  <si>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</si>
  <si>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</si>
  <si>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</si>
  <si>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</si>
  <si>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</si>
  <si>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</si>
  <si>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</si>
  <si>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</si>
  <si>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</si>
  <si>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</si>
  <si>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</si>
  <si>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</si>
  <si>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</si>
  <si>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</si>
  <si>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</si>
  <si>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</si>
  <si>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</si>
  <si>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</si>
  <si>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</si>
  <si>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</si>
  <si>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</si>
  <si>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</si>
  <si>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</si>
  <si>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</si>
  <si>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</si>
  <si>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</si>
  <si>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</si>
  <si>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</si>
  <si>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</si>
  <si>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</si>
  <si>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</si>
  <si>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</si>
  <si>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</si>
  <si>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</si>
  <si>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</si>
  <si>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</si>
  <si>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</si>
  <si>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</si>
  <si>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</si>
  <si>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</si>
  <si>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</si>
  <si>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</si>
  <si>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</si>
  <si>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</si>
  <si>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</si>
  <si>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</si>
  <si>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</si>
  <si>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</si>
  <si>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</si>
  <si>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</si>
  <si>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</si>
  <si>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</si>
  <si>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</si>
  <si>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</si>
  <si>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</si>
  <si>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</si>
  <si>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</si>
  <si>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</si>
  <si>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</si>
  <si>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</si>
  <si>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</si>
  <si>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</si>
  <si>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</si>
  <si>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</si>
  <si>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</si>
  <si>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</si>
  <si>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</si>
  <si>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</si>
  <si>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</si>
  <si>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</si>
  <si>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</si>
  <si>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</si>
  <si>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</si>
  <si>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</si>
  <si>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</si>
  <si>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</si>
  <si>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</si>
  <si>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</si>
  <si>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</si>
  <si>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</si>
  <si>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</si>
  <si>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</si>
  <si>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</si>
  <si>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</si>
  <si>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</si>
  <si>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</si>
  <si>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</si>
  <si>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</si>
  <si>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</si>
  <si>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</si>
  <si>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</si>
  <si>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</si>
  <si>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</si>
  <si>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</si>
  <si>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</si>
  <si>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</si>
  <si>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</si>
  <si>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</si>
  <si>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</si>
  <si>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</si>
  <si>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</si>
  <si>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</si>
  <si>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</si>
  <si>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</si>
  <si>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</si>
  <si>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</si>
  <si>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</si>
  <si>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</si>
  <si>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</si>
  <si>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</si>
  <si>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</si>
  <si>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</si>
  <si>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</si>
  <si>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</si>
  <si>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</si>
  <si>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</si>
  <si>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</si>
  <si>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</si>
  <si>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</si>
  <si>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</si>
  <si>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</si>
  <si>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</si>
  <si>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</si>
  <si>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</si>
  <si>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</si>
  <si>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</si>
  <si>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</si>
  <si>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</si>
  <si>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</si>
  <si>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</si>
  <si>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</si>
  <si>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</si>
  <si>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</si>
  <si>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</si>
  <si>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</si>
  <si>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</si>
  <si>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</si>
  <si>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</si>
  <si>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</si>
  <si>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</si>
  <si>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</si>
  <si>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</si>
  <si>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</si>
  <si>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</si>
  <si>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</si>
  <si>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</si>
  <si>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</si>
  <si>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</si>
  <si>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</si>
  <si>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</si>
  <si>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</si>
  <si>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</si>
  <si>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</si>
  <si>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</si>
  <si>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</si>
  <si>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</si>
  <si>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</si>
  <si>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</si>
  <si>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</si>
  <si>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</si>
  <si>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</si>
  <si>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</si>
  <si>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</si>
  <si>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</si>
  <si>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</si>
  <si>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</si>
  <si>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</si>
  <si>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</si>
  <si>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</si>
  <si>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</si>
  <si>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</si>
  <si>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</si>
  <si>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</si>
  <si>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</si>
  <si>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</si>
  <si>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</si>
  <si>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</si>
  <si>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</si>
  <si>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</si>
  <si>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</si>
  <si>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</si>
  <si>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</si>
  <si>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</si>
  <si>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</si>
  <si>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</si>
  <si>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</si>
  <si>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</si>
  <si>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</si>
  <si>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</si>
  <si>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</si>
  <si>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</si>
  <si>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</si>
  <si>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</si>
  <si>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</si>
  <si>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</si>
  <si>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</si>
  <si>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</si>
  <si>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</si>
  <si>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</si>
  <si>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</si>
  <si>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</si>
  <si>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</si>
  <si>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</si>
  <si>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</si>
  <si>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</si>
  <si>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</si>
  <si>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</si>
  <si>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</si>
  <si>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</si>
  <si>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</si>
  <si>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</si>
  <si>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</si>
  <si>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</si>
  <si>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</si>
  <si>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</si>
  <si>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</si>
  <si>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</si>
  <si>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</si>
  <si>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</si>
  <si>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</si>
  <si>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</si>
  <si>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</si>
  <si>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</si>
  <si>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</si>
  <si>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</si>
  <si>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</si>
  <si>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</si>
  <si>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</si>
  <si>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</si>
  <si>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</si>
  <si>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</si>
  <si>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</si>
  <si>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</si>
  <si>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</si>
  <si>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</si>
  <si>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</si>
  <si>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</si>
  <si>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</si>
  <si>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</si>
  <si>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</si>
  <si>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</si>
  <si>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</si>
  <si>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</si>
  <si>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</si>
  <si>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</si>
  <si>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</si>
  <si>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</si>
  <si>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</si>
  <si>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</si>
  <si>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</si>
  <si>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</si>
  <si>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</si>
  <si>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</si>
  <si>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</si>
  <si>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</si>
  <si>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</si>
  <si>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</si>
  <si>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</si>
  <si>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</si>
  <si>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</si>
  <si>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</si>
  <si>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</si>
  <si>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</si>
  <si>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</si>
  <si>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</si>
  <si>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</si>
  <si>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</si>
  <si>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</si>
  <si>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</si>
  <si>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</si>
  <si>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</si>
  <si>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</si>
  <si>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</si>
  <si>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</si>
  <si>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</si>
  <si>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</si>
  <si>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</si>
  <si>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</si>
  <si>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</si>
  <si>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</si>
  <si>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</si>
  <si>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</si>
  <si>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</si>
  <si>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</si>
  <si>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</si>
  <si>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</si>
  <si>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</si>
  <si>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</si>
  <si>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</si>
  <si>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</si>
  <si>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</si>
  <si>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</si>
  <si>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</si>
  <si>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</si>
  <si>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</si>
  <si>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</si>
  <si>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</si>
  <si>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</si>
  <si>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</si>
  <si>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</si>
  <si>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</si>
  <si>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</si>
  <si>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</si>
  <si>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</si>
  <si>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</si>
  <si>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</si>
  <si>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</si>
  <si>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</si>
  <si>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</si>
  <si>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</si>
  <si>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</si>
  <si>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</si>
  <si>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</si>
  <si>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</si>
  <si>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</si>
  <si>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</si>
  <si>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</si>
  <si>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</si>
  <si>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</si>
  <si>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</si>
  <si>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</si>
  <si>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</si>
  <si>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</si>
  <si>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</si>
  <si>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</si>
  <si>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</si>
  <si>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</si>
  <si>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</si>
  <si>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</si>
  <si>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</si>
  <si>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</si>
  <si>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</si>
  <si>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</si>
  <si>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</si>
  <si>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</si>
  <si>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</si>
  <si>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</si>
  <si>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</si>
  <si>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</si>
  <si>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</si>
  <si>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</si>
  <si>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</si>
  <si>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</si>
  <si>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</si>
  <si>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</si>
  <si>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</si>
  <si>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</si>
  <si>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</si>
  <si>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</si>
  <si>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</si>
  <si>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</si>
  <si>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</si>
  <si>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</si>
  <si>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</si>
  <si>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</si>
  <si>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</si>
  <si>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</si>
  <si>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</si>
  <si>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</si>
  <si>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</si>
  <si>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</si>
  <si>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</si>
  <si>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</si>
  <si>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</si>
  <si>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</si>
  <si>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</si>
  <si>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</si>
  <si>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</si>
  <si>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</si>
  <si>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</si>
  <si>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</si>
  <si>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</si>
  <si>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</si>
  <si>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</si>
  <si>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</si>
  <si>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</si>
  <si>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</si>
  <si>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</si>
  <si>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</si>
  <si>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</si>
  <si>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</si>
  <si>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</si>
  <si>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</si>
  <si>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</si>
  <si>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</si>
  <si>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</si>
  <si>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</si>
  <si>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</si>
  <si>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</si>
  <si>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</si>
  <si>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</si>
  <si>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</si>
  <si>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</si>
  <si>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</si>
  <si>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</si>
  <si>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</si>
  <si>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</si>
  <si>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</si>
  <si>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</si>
  <si>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</si>
  <si>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</si>
  <si>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</si>
  <si>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</si>
  <si>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</si>
  <si>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</si>
  <si>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</si>
  <si>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</si>
  <si>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</si>
  <si>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</si>
  <si>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</si>
  <si>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</si>
  <si>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</si>
  <si>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</si>
  <si>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</si>
  <si>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</si>
  <si>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</si>
  <si>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</si>
  <si>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</si>
  <si>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</si>
  <si>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</si>
  <si>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</si>
  <si>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</si>
  <si>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</si>
  <si>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</si>
  <si>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</si>
  <si>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</si>
  <si>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</si>
  <si>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</si>
  <si>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</si>
  <si>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</si>
  <si>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</si>
  <si>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</si>
  <si>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</si>
  <si>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</si>
  <si>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</si>
  <si>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</si>
  <si>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</si>
  <si>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</si>
  <si>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</si>
  <si>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</si>
  <si>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</si>
  <si>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</si>
  <si>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</si>
  <si>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</si>
  <si>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</si>
  <si>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</si>
  <si>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</si>
  <si>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</si>
  <si>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</si>
  <si>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</si>
  <si>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</si>
  <si>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</si>
  <si>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</si>
  <si>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</si>
  <si>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</si>
  <si>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</si>
  <si>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</si>
  <si>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</si>
  <si>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</si>
  <si>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</si>
  <si>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</si>
  <si>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</si>
  <si>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</si>
  <si>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</si>
  <si>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</si>
  <si>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</si>
  <si>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</si>
  <si>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</si>
  <si>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</si>
  <si>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</si>
  <si>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</si>
  <si>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</si>
  <si>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</si>
  <si>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</si>
  <si>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</si>
  <si>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</si>
  <si>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</si>
  <si>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</si>
  <si>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</si>
  <si>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</si>
  <si>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</si>
  <si>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</si>
  <si>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</si>
  <si>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</si>
  <si>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</si>
  <si>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</si>
  <si>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</si>
  <si>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</si>
  <si>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</si>
  <si>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</si>
  <si>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</si>
  <si>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</si>
  <si>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</si>
  <si>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</si>
  <si>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</si>
  <si>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</si>
  <si>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</si>
  <si>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</si>
  <si>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</si>
  <si>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</si>
  <si>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</si>
  <si>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</si>
  <si>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</si>
  <si>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</si>
  <si>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</si>
  <si>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</si>
  <si>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</si>
  <si>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</si>
  <si>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</si>
  <si>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</si>
  <si>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</si>
  <si>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</si>
  <si>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</si>
  <si>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</si>
  <si>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</si>
  <si>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</si>
  <si>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</si>
  <si>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</si>
  <si>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</si>
  <si>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</si>
  <si>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</si>
  <si>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</si>
  <si>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</si>
  <si>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</si>
  <si>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</si>
  <si>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</si>
  <si>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</si>
  <si>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</si>
  <si>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</si>
  <si>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</si>
  <si>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</si>
  <si>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</si>
  <si>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</si>
  <si>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</si>
  <si>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</si>
  <si>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</si>
  <si>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</si>
  <si>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</si>
  <si>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</si>
  <si>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</si>
  <si>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</si>
  <si>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</si>
  <si>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</si>
  <si>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</si>
  <si>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</si>
  <si>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</si>
  <si>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</si>
  <si>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</si>
  <si>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</si>
  <si>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</si>
  <si>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</si>
  <si>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</si>
  <si>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</si>
  <si>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</si>
  <si>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</si>
  <si>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</si>
  <si>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</si>
  <si>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</si>
  <si>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</si>
  <si>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</si>
  <si>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</si>
  <si>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</si>
  <si>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</si>
  <si>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</si>
  <si>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</si>
  <si>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</si>
  <si>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</si>
  <si>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</si>
  <si>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</si>
  <si>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</si>
  <si>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</si>
  <si>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</si>
  <si>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</si>
  <si>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</si>
  <si>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</si>
  <si>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</si>
  <si>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</si>
  <si>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</si>
  <si>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</si>
  <si>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</si>
  <si>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</si>
  <si>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</si>
  <si>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</si>
  <si>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</si>
  <si>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</si>
  <si>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</si>
  <si>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</si>
  <si>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</si>
  <si>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</si>
  <si>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</si>
  <si>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</si>
  <si>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</si>
  <si>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</si>
  <si>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</si>
  <si>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</si>
  <si>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</si>
  <si>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</si>
  <si>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</si>
  <si>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</si>
  <si>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</si>
  <si>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</si>
  <si>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</si>
  <si>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</si>
  <si>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</si>
  <si>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</si>
  <si>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</si>
  <si>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</si>
  <si>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</si>
  <si>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</si>
  <si>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</si>
  <si>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</si>
  <si>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</si>
  <si>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</si>
  <si>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</si>
  <si>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</si>
  <si>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</si>
  <si>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</si>
  <si>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</si>
  <si>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</si>
  <si>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</si>
  <si>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</si>
  <si>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</si>
  <si>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</si>
  <si>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</si>
  <si>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</si>
  <si>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</si>
  <si>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</si>
  <si>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</si>
  <si>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</si>
  <si>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</si>
  <si>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</si>
  <si>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</si>
  <si>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</si>
  <si>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</si>
  <si>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</si>
  <si>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</si>
  <si>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</si>
  <si>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</si>
  <si>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</si>
  <si>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</si>
  <si>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</si>
  <si>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</si>
  <si>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</si>
  <si>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</si>
  <si>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</si>
  <si>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</si>
  <si>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</si>
  <si>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</si>
  <si>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</si>
  <si>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</si>
  <si>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</si>
  <si>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</si>
  <si>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</si>
  <si>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</si>
  <si>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</si>
  <si>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</si>
  <si>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</si>
  <si>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</si>
  <si>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</si>
  <si>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</si>
  <si>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</si>
  <si>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</si>
  <si>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</si>
  <si>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</si>
  <si>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</si>
  <si>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</si>
  <si>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</si>
  <si>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</si>
  <si>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</si>
  <si>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</si>
  <si>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</si>
  <si>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</si>
  <si>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</si>
  <si>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</si>
  <si>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</si>
  <si>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</si>
  <si>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</si>
  <si>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</si>
  <si>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</si>
  <si>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</si>
  <si>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</si>
  <si>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</si>
  <si>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</si>
  <si>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</si>
  <si>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</si>
  <si>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</si>
  <si>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</si>
  <si>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</si>
  <si>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</si>
  <si>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</si>
  <si>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</si>
  <si>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</si>
  <si>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</si>
  <si>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</si>
  <si>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</si>
  <si>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</si>
  <si>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</si>
  <si>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</si>
  <si>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</si>
  <si>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</si>
  <si>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</si>
  <si>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</si>
  <si>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</si>
  <si>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</si>
  <si>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</si>
  <si>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</si>
  <si>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</si>
  <si>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</si>
  <si>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</si>
  <si>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</si>
  <si>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</si>
  <si>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</si>
  <si>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</si>
  <si>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</si>
  <si>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</si>
  <si>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</si>
  <si>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</si>
  <si>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</si>
  <si>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</si>
  <si>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</si>
  <si>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</si>
  <si>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</si>
  <si>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</si>
  <si>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</si>
  <si>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</si>
  <si>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</si>
  <si>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</si>
  <si>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</si>
  <si>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</si>
  <si>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</si>
  <si>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</si>
  <si>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</si>
  <si>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</si>
  <si>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</si>
  <si>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</si>
  <si>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</si>
  <si>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</si>
  <si>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</si>
  <si>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</si>
  <si>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</si>
  <si>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</si>
  <si>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</si>
  <si>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</si>
  <si>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</si>
  <si>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</si>
  <si>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</si>
  <si>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</si>
  <si>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</si>
  <si>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</si>
  <si>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</si>
  <si>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</si>
  <si>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</si>
  <si>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</si>
  <si>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</si>
  <si>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</si>
  <si>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</si>
  <si>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</si>
  <si>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</si>
  <si>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</si>
  <si>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</si>
  <si>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</si>
  <si>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</si>
  <si>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</si>
  <si>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</si>
  <si>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</si>
  <si>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</si>
  <si>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</si>
  <si>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</si>
  <si>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</si>
  <si>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</si>
  <si>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</si>
  <si>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</si>
  <si>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</si>
  <si>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</si>
  <si>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</si>
  <si>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</si>
  <si>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</si>
  <si>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</si>
  <si>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</si>
  <si>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</si>
  <si>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</si>
  <si>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</si>
  <si>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</si>
  <si>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</si>
  <si>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</si>
  <si>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</si>
  <si>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</si>
  <si>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</si>
  <si>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</si>
  <si>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</si>
  <si>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</si>
  <si>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</si>
  <si>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</si>
  <si>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</si>
  <si>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</si>
  <si>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</si>
  <si>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</si>
  <si>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</si>
  <si>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</si>
  <si>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</si>
  <si>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</si>
  <si>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</si>
  <si>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</si>
  <si>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</si>
  <si>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</si>
  <si>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</si>
  <si>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</si>
  <si>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</si>
  <si>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</si>
  <si>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</si>
  <si>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</si>
  <si>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</si>
  <si>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</si>
  <si>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</si>
  <si>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</si>
  <si>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</si>
  <si>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</si>
  <si>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</si>
  <si>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</si>
  <si>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</si>
  <si>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</si>
  <si>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</si>
  <si>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</si>
  <si>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</si>
  <si>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</si>
  <si>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</si>
  <si>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</si>
  <si>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</si>
  <si>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</si>
  <si>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</si>
  <si>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</si>
  <si>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</si>
  <si>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</si>
  <si>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</si>
  <si>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</si>
  <si>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</si>
  <si>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</si>
  <si>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</si>
  <si>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</si>
  <si>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</si>
  <si>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</si>
  <si>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</si>
  <si>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</si>
  <si>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</si>
  <si>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</si>
  <si>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</si>
  <si>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</si>
  <si>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</si>
  <si>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</si>
  <si>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</si>
  <si>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</si>
  <si>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</si>
  <si>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</si>
  <si>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</si>
  <si>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</si>
  <si>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</si>
  <si>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</si>
  <si>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</si>
  <si>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</si>
  <si>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</si>
  <si>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</si>
  <si>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</si>
  <si>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</si>
  <si>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</si>
  <si>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</si>
  <si>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</si>
  <si>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</si>
  <si>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</si>
  <si>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</si>
  <si>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</si>
  <si>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</si>
  <si>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</si>
  <si>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</si>
  <si>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</si>
  <si>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</si>
  <si>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</si>
  <si>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</si>
  <si>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</si>
  <si>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</si>
  <si>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</si>
  <si>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</si>
  <si>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</si>
  <si>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</si>
  <si>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</si>
  <si>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</si>
  <si>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</si>
  <si>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</si>
  <si>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</si>
  <si>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</si>
  <si>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</si>
  <si>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</si>
  <si>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</si>
  <si>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</si>
  <si>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</si>
  <si>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</si>
  <si>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</si>
  <si>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</si>
  <si>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</si>
  <si>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</si>
  <si>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</si>
  <si>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</si>
  <si>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</si>
  <si>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</si>
  <si>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</si>
  <si>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</si>
  <si>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</si>
  <si>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</si>
  <si>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</si>
  <si>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</si>
  <si>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</si>
  <si>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</si>
  <si>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</si>
  <si>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</si>
  <si>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</si>
  <si>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</si>
  <si>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</si>
  <si>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</si>
  <si>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</si>
  <si>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</si>
  <si>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</si>
  <si>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</si>
  <si>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</si>
  <si>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</si>
  <si>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</si>
  <si>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</si>
  <si>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</si>
  <si>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</si>
  <si>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</si>
  <si>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</si>
  <si>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</si>
  <si>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</si>
  <si>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</si>
  <si>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</si>
  <si>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</si>
  <si>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</si>
  <si>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</si>
  <si>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</si>
  <si>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</si>
  <si>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</si>
  <si>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</si>
  <si>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</si>
  <si>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</si>
  <si>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</si>
  <si>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</si>
  <si>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</si>
  <si>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</si>
  <si>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</si>
  <si>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</si>
  <si>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</si>
  <si>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</si>
  <si>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</si>
  <si>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</si>
  <si>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</si>
  <si>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</si>
  <si>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</si>
  <si>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</si>
  <si>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</si>
  <si>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</si>
  <si>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</si>
  <si>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</si>
  <si>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</si>
  <si>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</si>
  <si>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</si>
  <si>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</si>
  <si>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</si>
  <si>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</si>
  <si>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</si>
  <si>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</si>
  <si>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</si>
  <si>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</si>
  <si>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</si>
  <si>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</si>
  <si>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</si>
  <si>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</si>
  <si>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</si>
  <si>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</si>
  <si>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</si>
  <si>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</si>
  <si>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</si>
  <si>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</si>
  <si>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</si>
  <si>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</si>
  <si>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</si>
  <si>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</si>
  <si>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</si>
  <si>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</si>
  <si>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</si>
  <si>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</si>
  <si>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</si>
  <si>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</si>
  <si>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</si>
  <si>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</si>
  <si>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</si>
  <si>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</si>
  <si>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</si>
  <si>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</si>
  <si>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</si>
  <si>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</si>
  <si>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</si>
  <si>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</si>
  <si>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</si>
  <si>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</si>
  <si>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</si>
  <si>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</si>
  <si>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</si>
  <si>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</si>
  <si>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</si>
  <si>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</si>
  <si>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</si>
  <si>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</si>
  <si>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</si>
  <si>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</si>
  <si>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</si>
  <si>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</si>
  <si>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</si>
  <si>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</si>
  <si>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</si>
  <si>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</si>
  <si>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</si>
  <si>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</si>
  <si>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</si>
  <si>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</si>
  <si>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</si>
  <si>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</si>
  <si>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</si>
  <si>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</si>
  <si>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</si>
  <si>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</si>
  <si>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</si>
  <si>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</si>
  <si>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</si>
  <si>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</si>
  <si>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</si>
  <si>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</si>
  <si>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</si>
  <si>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</si>
  <si>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</si>
  <si>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</si>
  <si>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</si>
  <si>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</si>
  <si>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</si>
  <si>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</si>
  <si>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</si>
  <si>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</si>
  <si>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</si>
  <si>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</si>
  <si>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</si>
  <si>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</si>
  <si>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</si>
  <si>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</si>
  <si>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</si>
  <si>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</si>
  <si>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</si>
  <si>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</si>
  <si>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</si>
  <si>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</si>
  <si>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</si>
  <si>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</si>
  <si>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</si>
  <si>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</si>
  <si>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</si>
  <si>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</si>
  <si>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</si>
  <si>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</si>
  <si>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</si>
  <si>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</si>
  <si>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</si>
  <si>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</si>
  <si>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</si>
  <si>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</si>
  <si>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</si>
  <si>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</si>
  <si>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</si>
  <si>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</si>
  <si>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</si>
  <si>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</si>
  <si>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</si>
  <si>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</si>
  <si>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</si>
  <si>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</si>
  <si>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</si>
  <si>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</si>
  <si>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</si>
  <si>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</si>
  <si>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</si>
  <si>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</si>
  <si>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</si>
  <si>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</si>
  <si>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</si>
  <si>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</si>
  <si>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</si>
  <si>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</si>
  <si>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</si>
  <si>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</si>
  <si>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</si>
  <si>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</si>
  <si>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</si>
  <si>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</si>
  <si>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</si>
  <si>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</si>
  <si>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</si>
  <si>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</si>
  <si>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</si>
  <si>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</si>
  <si>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</si>
  <si>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</si>
  <si>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</si>
  <si>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</si>
  <si>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</si>
  <si>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</si>
  <si>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</si>
  <si>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</si>
  <si>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</si>
  <si>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</si>
  <si>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</si>
  <si>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</si>
  <si>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</si>
  <si>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</si>
  <si>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</si>
  <si>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</si>
  <si>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</si>
  <si>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</si>
  <si>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</si>
  <si>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</si>
  <si>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</si>
  <si>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</si>
  <si>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</si>
  <si>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</si>
  <si>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</si>
  <si>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</si>
  <si>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</si>
  <si>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</si>
  <si>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</si>
  <si>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</si>
  <si>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</si>
  <si>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</si>
  <si>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</si>
  <si>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</si>
  <si>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</si>
  <si>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</si>
  <si>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</si>
  <si>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</si>
  <si>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</si>
  <si>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</si>
  <si>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</si>
  <si>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</si>
  <si>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</si>
  <si>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</si>
  <si>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</si>
  <si>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</si>
  <si>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</si>
  <si>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</si>
  <si>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</si>
  <si>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</si>
  <si>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</si>
  <si>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</si>
  <si>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</si>
  <si>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</si>
  <si>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</si>
  <si>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</si>
  <si>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</si>
  <si>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</si>
  <si>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</si>
  <si>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</si>
  <si>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</si>
  <si>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</si>
  <si>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</si>
  <si>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</si>
  <si>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</si>
  <si>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</si>
  <si>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</si>
  <si>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</si>
  <si>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</si>
  <si>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</si>
  <si>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</si>
  <si>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</si>
  <si>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</si>
  <si>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</si>
  <si>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</si>
  <si>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</si>
  <si>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</si>
  <si>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</si>
  <si>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</si>
  <si>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</si>
  <si>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</si>
  <si>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</si>
  <si>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</si>
  <si>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</si>
  <si>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</si>
  <si>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</si>
  <si>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</si>
  <si>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</si>
  <si>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</si>
  <si>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</si>
  <si>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</si>
  <si>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</si>
  <si>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</si>
  <si>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</si>
  <si>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</si>
  <si>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</si>
  <si>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</si>
  <si>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</si>
  <si>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</si>
  <si>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</si>
  <si>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</si>
  <si>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</si>
  <si>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</si>
  <si>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</si>
  <si>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</si>
  <si>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</si>
  <si>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</si>
  <si>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</si>
  <si>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</si>
  <si>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</si>
  <si>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</si>
  <si>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</si>
  <si>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</si>
  <si>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</si>
  <si>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</si>
  <si>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</si>
  <si>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</si>
  <si>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</si>
  <si>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</si>
  <si>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</si>
  <si>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</si>
  <si>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</si>
  <si>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</si>
  <si>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</si>
  <si>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</si>
  <si>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</si>
  <si>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</si>
  <si>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</si>
  <si>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</si>
  <si>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</si>
  <si>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</si>
  <si>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</si>
  <si>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</si>
  <si>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</si>
  <si>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</si>
  <si>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</si>
  <si>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</si>
  <si>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</si>
  <si>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</si>
  <si>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</si>
  <si>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</si>
  <si>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</si>
  <si>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</si>
  <si>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</si>
  <si>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</si>
  <si>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</si>
  <si>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</si>
  <si>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</si>
  <si>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</si>
  <si>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</si>
  <si>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</si>
  <si>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</si>
  <si>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</si>
  <si>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</si>
  <si>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</si>
  <si>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</si>
  <si>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</si>
  <si>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</si>
  <si>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</si>
  <si>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</si>
  <si>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</si>
  <si>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</si>
  <si>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</si>
  <si>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</si>
  <si>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</si>
  <si>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</si>
  <si>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</si>
  <si>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</si>
  <si>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</si>
  <si>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</si>
  <si>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</si>
  <si>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</si>
  <si>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</si>
  <si>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</si>
  <si>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</si>
  <si>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</si>
  <si>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</si>
  <si>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</si>
  <si>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</si>
  <si>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</si>
  <si>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</si>
  <si>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</si>
  <si>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</si>
  <si>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</si>
  <si>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</si>
  <si>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</si>
  <si>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</si>
  <si>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</si>
  <si>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</si>
  <si>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</si>
  <si>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</si>
  <si>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</si>
  <si>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</si>
  <si>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</si>
  <si>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</si>
  <si>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</si>
  <si>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</si>
  <si>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</si>
  <si>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</si>
  <si>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</si>
  <si>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</si>
  <si>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</si>
  <si>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</si>
  <si>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</si>
  <si>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</si>
  <si>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</si>
  <si>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</si>
  <si>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</si>
  <si>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</si>
  <si>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</si>
  <si>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</si>
  <si>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</si>
  <si>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</si>
  <si>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</si>
  <si>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</si>
  <si>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</si>
  <si>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</si>
  <si>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</si>
  <si>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</si>
  <si>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</si>
  <si>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</si>
  <si>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</si>
  <si>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</si>
  <si>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</si>
  <si>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</si>
  <si>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</si>
  <si>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</si>
  <si>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</si>
  <si>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</si>
  <si>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</si>
  <si>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</si>
  <si>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</si>
  <si>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</si>
  <si>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</si>
  <si>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</si>
  <si>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</si>
  <si>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</si>
  <si>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</si>
  <si>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</si>
  <si>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</si>
  <si>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</si>
  <si>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</si>
  <si>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</si>
  <si>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</si>
  <si>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</si>
  <si>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</si>
  <si>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</si>
  <si>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</si>
  <si>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</si>
  <si>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</si>
  <si>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</si>
  <si>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</si>
  <si>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</si>
  <si>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</si>
  <si>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</si>
  <si>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</si>
  <si>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</si>
  <si>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</si>
  <si>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</si>
  <si>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</si>
  <si>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</si>
  <si>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</si>
  <si>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</si>
  <si>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</si>
  <si>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</si>
  <si>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</si>
  <si>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</si>
  <si>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</si>
  <si>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</si>
  <si>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</si>
  <si>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</si>
  <si>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</si>
  <si>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</si>
  <si>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</si>
  <si>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</si>
  <si>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</si>
  <si>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</si>
  <si>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</si>
  <si>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</si>
  <si>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</si>
  <si>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</si>
  <si>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</si>
  <si>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</si>
  <si>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</si>
  <si>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</si>
  <si>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</si>
  <si>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</si>
  <si>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</si>
  <si>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</si>
  <si>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</si>
  <si>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</si>
  <si>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</si>
  <si>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</si>
  <si>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</si>
  <si>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</si>
  <si>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</si>
  <si>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</si>
  <si>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</si>
  <si>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</si>
  <si>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</si>
  <si>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</si>
  <si>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</si>
  <si>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</si>
  <si>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</si>
  <si>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</si>
  <si>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</si>
  <si>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</si>
  <si>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</si>
  <si>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</si>
  <si>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</si>
  <si>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</si>
  <si>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</si>
  <si>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</si>
  <si>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</si>
  <si>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</si>
  <si>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</si>
  <si>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</si>
  <si>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</si>
  <si>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</si>
  <si>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</si>
  <si>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</si>
  <si>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</si>
  <si>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</si>
  <si>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</si>
  <si>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</si>
  <si>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</si>
  <si>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</si>
  <si>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</si>
  <si>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</si>
  <si>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</si>
  <si>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</si>
  <si>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</si>
  <si>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</si>
  <si>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</si>
  <si>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</si>
  <si>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</si>
  <si>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</si>
  <si>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</si>
  <si>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</si>
  <si>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</si>
  <si>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</si>
  <si>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</si>
  <si>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</si>
  <si>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</si>
  <si>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</si>
  <si>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</si>
  <si>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</si>
  <si>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</si>
  <si>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</si>
  <si>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</si>
  <si>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</si>
  <si>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</si>
  <si>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</si>
  <si>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</si>
  <si>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</si>
  <si>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</si>
  <si>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</si>
  <si>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</si>
  <si>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</si>
  <si>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</si>
  <si>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</si>
  <si>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</si>
  <si>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</si>
  <si>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</si>
  <si>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</si>
  <si>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</si>
  <si>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</si>
  <si>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</si>
  <si>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</si>
  <si>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</si>
  <si>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</si>
  <si>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</si>
  <si>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</si>
  <si>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</si>
  <si>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</si>
  <si>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</si>
  <si>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</si>
  <si>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</si>
  <si>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</si>
  <si>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</si>
  <si>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</si>
  <si>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</si>
  <si>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</si>
  <si>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</si>
  <si>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</si>
  <si>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</si>
  <si>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</si>
  <si>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</si>
  <si>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</si>
  <si>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</si>
  <si>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</si>
  <si>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</si>
  <si>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</si>
  <si>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</si>
  <si>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</si>
  <si>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</si>
  <si>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</si>
  <si>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</si>
  <si>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</si>
  <si>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</si>
  <si>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</si>
  <si>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</si>
  <si>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</si>
  <si>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</si>
  <si>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</si>
  <si>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</si>
  <si>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</si>
  <si>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</si>
  <si>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</si>
  <si>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</si>
  <si>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</si>
  <si>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</si>
  <si>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</si>
  <si>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</si>
  <si>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</si>
  <si>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</si>
  <si>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</si>
  <si>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</si>
  <si>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</si>
  <si>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</si>
  <si>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</si>
  <si>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</si>
  <si>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</si>
  <si>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</si>
  <si>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</si>
  <si>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</si>
  <si>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</si>
  <si>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</si>
  <si>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</si>
  <si>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</si>
  <si>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</si>
  <si>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</si>
  <si>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</si>
  <si>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</si>
  <si>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</si>
  <si>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</si>
  <si>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</si>
  <si>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</si>
  <si>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</si>
  <si>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</si>
  <si>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</si>
  <si>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</si>
  <si>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</si>
  <si>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</si>
  <si>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</si>
  <si>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</si>
  <si>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</si>
  <si>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</si>
  <si>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</si>
  <si>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</si>
  <si>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</si>
  <si>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</si>
  <si>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</si>
  <si>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</si>
  <si>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</si>
  <si>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</si>
  <si>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</si>
  <si>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</si>
  <si>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</si>
  <si>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</si>
  <si>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</si>
  <si>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</si>
  <si>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</si>
  <si>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</si>
  <si>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</si>
  <si>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</si>
  <si>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</si>
  <si>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</si>
  <si>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</si>
  <si>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</si>
  <si>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</si>
  <si>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</si>
  <si>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</si>
  <si>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</si>
  <si>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</si>
  <si>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</si>
  <si>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</si>
  <si>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</si>
  <si>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</si>
  <si>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</si>
  <si>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</si>
  <si>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</si>
  <si>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</si>
  <si>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</si>
  <si>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</si>
  <si>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</si>
  <si>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</si>
  <si>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</si>
  <si>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</si>
  <si>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</si>
  <si>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</si>
  <si>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</si>
  <si>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</si>
  <si>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</si>
  <si>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</si>
  <si>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</si>
  <si>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</si>
  <si>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</si>
  <si>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</si>
  <si>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</si>
  <si>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</si>
  <si>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</si>
  <si>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</si>
  <si>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</si>
  <si>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</si>
  <si>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</si>
  <si>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</si>
  <si>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</si>
  <si>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</si>
  <si>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</si>
  <si>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</si>
  <si>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</si>
  <si>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</si>
  <si>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</si>
  <si>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</si>
  <si>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</si>
  <si>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</si>
  <si>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</si>
  <si>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</si>
  <si>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</si>
  <si>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</si>
  <si>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</si>
  <si>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</si>
  <si>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</si>
  <si>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</si>
  <si>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</si>
  <si>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</si>
  <si>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</si>
  <si>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</si>
  <si>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</si>
  <si>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</si>
  <si>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</si>
  <si>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</si>
  <si>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</si>
  <si>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</si>
  <si>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</si>
  <si>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</si>
  <si>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</si>
  <si>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</si>
  <si>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</si>
  <si>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</si>
  <si>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</si>
  <si>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</si>
  <si>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</si>
  <si>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</si>
  <si>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</si>
  <si>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</si>
  <si>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</si>
  <si>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</si>
  <si>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</si>
  <si>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</si>
  <si>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</si>
  <si>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</si>
  <si>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</si>
  <si>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</si>
  <si>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</si>
  <si>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</si>
  <si>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</si>
  <si>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</si>
  <si>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</si>
  <si>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</si>
  <si>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</si>
  <si>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</si>
  <si>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</si>
  <si>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</si>
  <si>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</si>
  <si>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</si>
  <si>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</si>
  <si>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</si>
  <si>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</si>
  <si>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</si>
  <si>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</si>
  <si>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</si>
  <si>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</si>
  <si>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</si>
  <si>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</si>
  <si>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</si>
  <si>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</si>
  <si>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</si>
  <si>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</si>
  <si>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</si>
  <si>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</si>
  <si>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</si>
  <si>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</si>
  <si>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</si>
  <si>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</si>
  <si>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</si>
  <si>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</si>
  <si>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</si>
  <si>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</si>
  <si>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</si>
  <si>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</si>
  <si>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</si>
  <si>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</si>
  <si>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</si>
  <si>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</si>
  <si>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</si>
  <si>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</si>
  <si>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</si>
  <si>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</si>
  <si>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</si>
  <si>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</si>
  <si>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</si>
  <si>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</si>
  <si>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</si>
  <si>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</si>
  <si>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</si>
  <si>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</si>
  <si>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</si>
  <si>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</si>
  <si>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</si>
  <si>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</si>
  <si>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</si>
  <si>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</si>
  <si>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</si>
  <si>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</si>
  <si>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</si>
  <si>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</si>
  <si>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</si>
  <si>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</si>
  <si>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</si>
  <si>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</si>
  <si>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</si>
  <si>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</si>
  <si>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</si>
  <si>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</si>
  <si>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</si>
  <si>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</si>
  <si>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</si>
  <si>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</si>
  <si>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</si>
  <si>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</si>
  <si>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</si>
  <si>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</si>
  <si>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</si>
  <si>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</si>
  <si>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</si>
  <si>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</si>
  <si>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</si>
  <si>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</si>
  <si>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</si>
  <si>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</si>
  <si>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</si>
  <si>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</si>
  <si>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</si>
  <si>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</si>
  <si>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</si>
  <si>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</si>
  <si>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</si>
  <si>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</si>
  <si>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</si>
  <si>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</si>
  <si>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</si>
  <si>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</si>
  <si>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</si>
  <si>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</si>
  <si>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</si>
  <si>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</si>
  <si>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</si>
  <si>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</si>
  <si>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</si>
  <si>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</si>
  <si>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</si>
  <si>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</si>
  <si>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</si>
  <si>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</si>
  <si>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</si>
  <si>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</si>
  <si>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</si>
  <si>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</si>
  <si>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</si>
  <si>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</si>
  <si>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</si>
  <si>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</si>
  <si>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</si>
  <si>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</si>
  <si>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</si>
  <si>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</si>
  <si>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</si>
  <si>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</si>
  <si>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</si>
  <si>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</si>
  <si>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</si>
  <si>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</si>
  <si>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</si>
  <si>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</si>
  <si>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</si>
  <si>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</si>
  <si>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</si>
  <si>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</si>
  <si>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</si>
  <si>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</si>
  <si>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</si>
  <si>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</si>
  <si>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</si>
  <si>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</si>
  <si>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</si>
  <si>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</si>
  <si>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</si>
  <si>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</si>
  <si>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</si>
  <si>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</si>
  <si>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</si>
  <si>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</si>
  <si>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</si>
  <si>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</si>
  <si>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</si>
  <si>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</si>
  <si>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</si>
  <si>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</si>
  <si>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</si>
  <si>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</si>
  <si>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</si>
  <si>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</si>
  <si>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</si>
  <si>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</si>
  <si>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</si>
  <si>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</si>
  <si>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</si>
  <si>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</si>
  <si>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</si>
  <si>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</si>
  <si>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</si>
  <si>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</si>
  <si>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</si>
  <si>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</si>
  <si>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</si>
  <si>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</si>
  <si>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</si>
  <si>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</si>
  <si>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</si>
  <si>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</si>
  <si>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</si>
  <si>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</si>
  <si>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</si>
  <si>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</si>
  <si>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</si>
  <si>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</si>
  <si>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</si>
  <si>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</si>
  <si>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</si>
  <si>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</si>
  <si>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</si>
  <si>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</si>
  <si>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</si>
  <si>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</si>
  <si>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</si>
  <si>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</si>
  <si>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</si>
  <si>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</si>
  <si>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</si>
  <si>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</si>
  <si>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</si>
  <si>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</si>
  <si>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</si>
  <si>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</si>
  <si>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</si>
  <si>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</si>
  <si>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</si>
  <si>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</si>
  <si>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</si>
  <si>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</si>
  <si>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</si>
  <si>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</si>
  <si>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</si>
  <si>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</si>
  <si>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</si>
  <si>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</si>
  <si>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</si>
  <si>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</si>
  <si>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</si>
  <si>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</si>
  <si>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</si>
  <si>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</si>
  <si>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</si>
  <si>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</si>
  <si>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</si>
  <si>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</si>
  <si>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</si>
  <si>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</si>
  <si>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</si>
  <si>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</si>
  <si>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</si>
  <si>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</si>
  <si>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</si>
  <si>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</si>
  <si>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</si>
  <si>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</si>
  <si>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</si>
  <si>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</si>
  <si>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</si>
  <si>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</si>
  <si>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</si>
  <si>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</si>
  <si>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</si>
  <si>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</si>
  <si>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</si>
  <si>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</si>
  <si>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</si>
  <si>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</si>
  <si>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</si>
  <si>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</si>
  <si>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</si>
  <si>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</si>
  <si>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</si>
  <si>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</si>
  <si>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</si>
  <si>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</si>
  <si>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</si>
  <si>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</si>
  <si>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</si>
  <si>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</si>
  <si>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</si>
  <si>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</si>
  <si>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</si>
  <si>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</si>
  <si>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</si>
  <si>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</si>
  <si>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</si>
  <si>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</si>
  <si>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</si>
  <si>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</si>
  <si>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</si>
  <si>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</si>
  <si>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</si>
  <si>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</si>
  <si>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</si>
  <si>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</si>
  <si>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</si>
  <si>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</si>
  <si>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</si>
  <si>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</si>
  <si>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</si>
  <si>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</si>
  <si>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</si>
  <si>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</si>
  <si>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</si>
  <si>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</si>
  <si>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</si>
  <si>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</si>
  <si>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</si>
  <si>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</si>
  <si>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</si>
  <si>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</si>
  <si>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</si>
  <si>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</si>
  <si>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</si>
  <si>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</si>
  <si>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</si>
  <si>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</si>
  <si>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</si>
  <si>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</si>
  <si>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</si>
  <si>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</si>
  <si>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</si>
  <si>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</si>
  <si>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</si>
  <si>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</si>
  <si>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</si>
  <si>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</si>
  <si>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</si>
  <si>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</si>
  <si>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</si>
  <si>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</si>
  <si>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</si>
  <si>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</si>
  <si>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</si>
  <si>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</si>
  <si>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</si>
  <si>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</si>
  <si>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</si>
  <si>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</si>
  <si>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</si>
  <si>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</si>
  <si>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</si>
  <si>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</si>
  <si>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</si>
  <si>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</si>
  <si>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</si>
  <si>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</si>
  <si>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</si>
  <si>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</si>
  <si>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</si>
  <si>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</si>
  <si>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</si>
  <si>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</si>
  <si>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</si>
  <si>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</si>
  <si>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</si>
  <si>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</si>
  <si>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</si>
  <si>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</si>
  <si>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</si>
  <si>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</si>
  <si>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</si>
  <si>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</si>
  <si>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</si>
  <si>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</si>
  <si>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</si>
  <si>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</si>
  <si>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</si>
  <si>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</si>
  <si>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</si>
  <si>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</si>
  <si>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</si>
  <si>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</si>
  <si>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</si>
  <si>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</si>
  <si>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</si>
  <si>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</si>
  <si>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</si>
  <si>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</si>
  <si>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</si>
  <si>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</si>
  <si>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</si>
  <si>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</si>
  <si>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</si>
  <si>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</si>
  <si>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</si>
  <si>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</si>
  <si>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</si>
  <si>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</si>
  <si>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</si>
  <si>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</si>
  <si>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</si>
  <si>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</si>
  <si>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</si>
  <si>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</si>
  <si>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</si>
  <si>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</si>
  <si>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</si>
  <si>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</si>
  <si>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</si>
  <si>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</si>
  <si>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</si>
  <si>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</si>
  <si>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</si>
  <si>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</si>
  <si>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</si>
  <si>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</si>
  <si>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</si>
  <si>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</si>
  <si>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</si>
  <si>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</si>
  <si>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</si>
  <si>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</si>
  <si>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</si>
  <si>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</si>
  <si>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</si>
  <si>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</si>
  <si>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</si>
  <si>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</si>
  <si>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</si>
  <si>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</si>
  <si>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</si>
  <si>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</si>
  <si>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</si>
  <si>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</si>
  <si>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</si>
  <si>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</si>
  <si>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</si>
  <si>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</si>
  <si>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</si>
  <si>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</si>
  <si>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</si>
  <si>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</si>
  <si>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</si>
  <si>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</si>
  <si>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</si>
  <si>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</si>
  <si>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</si>
  <si>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</si>
  <si>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</si>
  <si>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</si>
  <si>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</si>
  <si>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</si>
  <si>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</si>
  <si>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</si>
  <si>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</si>
  <si>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</si>
  <si>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</si>
  <si>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</si>
  <si>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</si>
  <si>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</si>
  <si>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</si>
  <si>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</si>
  <si>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</si>
  <si>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</si>
  <si>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</si>
  <si>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</si>
  <si>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</si>
  <si>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</si>
  <si>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</si>
  <si>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</si>
  <si>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</si>
  <si>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</si>
  <si>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</si>
  <si>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</si>
  <si>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</si>
  <si>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</si>
  <si>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</si>
  <si>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</si>
  <si>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</si>
  <si>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</si>
  <si>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</si>
  <si>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</si>
  <si>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</si>
  <si>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</si>
  <si>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</si>
  <si>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</si>
  <si>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</si>
  <si>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</si>
  <si>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</si>
  <si>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</si>
  <si>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</si>
  <si>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</si>
  <si>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</si>
  <si>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</si>
  <si>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</si>
  <si>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</si>
  <si>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</si>
  <si>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</si>
  <si>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</si>
  <si>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</si>
  <si>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</si>
  <si>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</si>
  <si>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</si>
  <si>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</si>
  <si>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</si>
  <si>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</si>
  <si>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</si>
  <si>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</si>
  <si>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</si>
  <si>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</si>
  <si>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</si>
  <si>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</si>
  <si>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</si>
  <si>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</si>
  <si>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</si>
  <si>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</si>
  <si>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</si>
  <si>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</si>
  <si>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</si>
  <si>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</si>
  <si>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</si>
  <si>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</si>
  <si>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</si>
  <si>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</si>
  <si>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</si>
  <si>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</si>
  <si>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</si>
  <si>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</si>
  <si>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</si>
  <si>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</si>
  <si>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</si>
  <si>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</si>
  <si>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</si>
  <si>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</si>
  <si>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</si>
  <si>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</si>
  <si>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</si>
  <si>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</si>
  <si>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</si>
  <si>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</si>
  <si>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</si>
  <si>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</si>
  <si>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</si>
  <si>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</si>
  <si>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</si>
  <si>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</si>
  <si>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</si>
  <si>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</si>
  <si>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</si>
  <si>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</si>
  <si>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</si>
  <si>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</si>
  <si>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</si>
  <si>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</si>
  <si>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</si>
  <si>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</si>
  <si>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</si>
  <si>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</si>
  <si>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</si>
  <si>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</si>
  <si>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</si>
  <si>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</si>
  <si>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</si>
  <si>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</si>
  <si>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</si>
  <si>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</si>
  <si>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</si>
  <si>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</si>
  <si>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</si>
  <si>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</si>
  <si>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</si>
  <si>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</si>
  <si>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</si>
  <si>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</si>
  <si>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</si>
  <si>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</si>
  <si>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</si>
  <si>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</si>
  <si>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</si>
  <si>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</si>
  <si>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</si>
  <si>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</si>
  <si>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</si>
  <si>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</si>
  <si>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</si>
  <si>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</si>
  <si>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</si>
  <si>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</si>
  <si>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</si>
  <si>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</si>
  <si>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</si>
  <si>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</si>
  <si>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</si>
  <si>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</si>
  <si>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</si>
  <si>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</si>
  <si>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</si>
  <si>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</si>
  <si>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</si>
  <si>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</si>
  <si>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</si>
  <si>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</si>
  <si>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</si>
  <si>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</si>
  <si>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</si>
  <si>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</si>
  <si>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</si>
  <si>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</si>
  <si>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</si>
  <si>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</si>
  <si>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</si>
  <si>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</si>
  <si>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</si>
  <si>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</si>
  <si>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</si>
  <si>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</si>
  <si>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</si>
  <si>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</si>
  <si>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</si>
  <si>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</si>
  <si>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</si>
  <si>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</si>
  <si>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</si>
  <si>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</si>
  <si>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</si>
  <si>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</si>
  <si>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</si>
  <si>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</si>
  <si>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</si>
  <si>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</si>
  <si>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</si>
  <si>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</si>
  <si>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</si>
  <si>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</si>
  <si>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</si>
  <si>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</si>
  <si>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</si>
  <si>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</si>
  <si>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</si>
  <si>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</si>
  <si>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</si>
  <si>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</si>
  <si>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</si>
  <si>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</si>
  <si>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</si>
  <si>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</si>
  <si>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</si>
  <si>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</si>
  <si>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</si>
  <si>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</si>
  <si>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</si>
  <si>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</si>
  <si>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</si>
  <si>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</si>
  <si>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</si>
  <si>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</si>
  <si>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</si>
  <si>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</si>
  <si>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</si>
  <si>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</si>
  <si>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</si>
  <si>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</si>
  <si>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</si>
  <si>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</si>
  <si>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</si>
  <si>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</si>
  <si>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</si>
  <si>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</si>
  <si>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</si>
  <si>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</si>
  <si>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</si>
  <si>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</si>
  <si>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</si>
  <si>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</si>
  <si>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</si>
  <si>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</si>
  <si>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</si>
  <si>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</si>
  <si>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</si>
  <si>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</si>
  <si>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</si>
  <si>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</si>
  <si>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</si>
  <si>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</si>
  <si>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</si>
  <si>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</si>
  <si>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</si>
  <si>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</si>
  <si>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</si>
  <si>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</si>
  <si>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</si>
  <si>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</si>
  <si>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</si>
  <si>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</si>
  <si>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</si>
  <si>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</si>
  <si>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</si>
  <si>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</si>
  <si>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</si>
  <si>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</si>
  <si>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</si>
  <si>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</si>
  <si>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</si>
  <si>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</si>
  <si>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</si>
  <si>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</si>
  <si>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</si>
  <si>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</si>
  <si>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</si>
  <si>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</si>
  <si>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</si>
  <si>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</si>
  <si>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</si>
  <si>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</si>
  <si>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</si>
  <si>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</si>
  <si>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</si>
  <si>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</si>
  <si>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</si>
  <si>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</si>
  <si>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</si>
  <si>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</si>
  <si>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</si>
  <si>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</si>
  <si>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</si>
  <si>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</si>
  <si>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</si>
  <si>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</si>
  <si>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</si>
  <si>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</si>
  <si>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</si>
  <si>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</si>
  <si>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</si>
  <si>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</si>
  <si>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</si>
  <si>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</si>
  <si>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</si>
  <si>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</si>
  <si>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</si>
  <si>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</si>
  <si>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</si>
  <si>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</si>
  <si>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</si>
  <si>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</si>
  <si>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</si>
  <si>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</si>
  <si>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</si>
  <si>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</si>
  <si>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</si>
  <si>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</si>
  <si>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</si>
  <si>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</si>
  <si>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</si>
  <si>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</si>
  <si>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</si>
  <si>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</si>
  <si>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</si>
  <si>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</si>
  <si>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</si>
  <si>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</si>
  <si>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</si>
  <si>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</si>
  <si>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</si>
  <si>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</si>
  <si>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</si>
  <si>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</si>
  <si>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</si>
  <si>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</si>
  <si>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</si>
  <si>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</si>
  <si>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</si>
  <si>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</si>
  <si>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</si>
  <si>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</si>
  <si>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</si>
  <si>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</si>
  <si>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</si>
  <si>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</si>
  <si>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</si>
  <si>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</si>
  <si>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</si>
  <si>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</si>
  <si>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</si>
  <si>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</si>
  <si>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</si>
  <si>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</si>
  <si>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</si>
  <si>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</si>
  <si>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</si>
  <si>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</si>
  <si>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</si>
  <si>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</si>
  <si>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</si>
  <si>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</si>
  <si>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</si>
  <si>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</si>
  <si>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</si>
  <si>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</si>
  <si>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</si>
  <si>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</si>
  <si>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</si>
  <si>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</si>
  <si>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</si>
  <si>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</si>
  <si>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</si>
  <si>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</si>
  <si>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</si>
  <si>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</si>
  <si>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</si>
  <si>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</si>
  <si>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</si>
  <si>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</si>
  <si>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</si>
  <si>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</si>
  <si>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</si>
  <si>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</si>
  <si>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</si>
  <si>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</si>
  <si>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</si>
  <si>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</si>
  <si>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</si>
  <si>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</si>
  <si>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</si>
  <si>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</si>
  <si>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</si>
  <si>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</si>
  <si>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</si>
  <si>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</si>
  <si>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</si>
  <si>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</si>
  <si>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</si>
  <si>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</si>
  <si>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</si>
  <si>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</si>
  <si>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</si>
  <si>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</si>
  <si>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</si>
  <si>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</si>
  <si>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</si>
  <si>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</si>
  <si>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</si>
  <si>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</si>
  <si>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</si>
  <si>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</si>
  <si>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</si>
  <si>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</si>
  <si>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</si>
  <si>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</si>
  <si>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</si>
  <si>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</si>
  <si>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</si>
  <si>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</si>
  <si>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</si>
  <si>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</si>
  <si>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</si>
  <si>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</si>
  <si>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</si>
  <si>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</si>
  <si>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</si>
  <si>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</si>
  <si>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</si>
  <si>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</si>
  <si>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</si>
  <si>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</si>
  <si>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</si>
  <si>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</si>
  <si>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</si>
  <si>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</si>
  <si>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</si>
  <si>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</si>
  <si>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</si>
  <si>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</si>
  <si>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</si>
  <si>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</si>
  <si>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</si>
  <si>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</si>
  <si>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</si>
  <si>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</si>
  <si>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</si>
  <si>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</si>
  <si>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</si>
  <si>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</si>
  <si>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</si>
  <si>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</si>
  <si>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</si>
  <si>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</si>
  <si>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</si>
  <si>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</si>
  <si>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</si>
  <si>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</si>
  <si>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</si>
  <si>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</si>
  <si>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</si>
  <si>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</si>
  <si>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</si>
  <si>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</si>
  <si>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</si>
  <si>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</si>
  <si>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</si>
  <si>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</si>
  <si>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</si>
  <si>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</si>
  <si>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</si>
  <si>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</si>
  <si>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</si>
  <si>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</si>
  <si>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</si>
  <si>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</si>
  <si>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</si>
  <si>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</si>
  <si>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</si>
  <si>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</si>
  <si>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</si>
  <si>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</si>
  <si>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</si>
  <si>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</si>
  <si>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</si>
  <si>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</si>
  <si>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</si>
  <si>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</si>
  <si>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</si>
  <si>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</si>
  <si>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</si>
  <si>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</si>
  <si>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</si>
  <si>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</si>
  <si>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</si>
  <si>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</si>
  <si>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</si>
  <si>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</si>
  <si>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</si>
  <si>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</si>
  <si>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</si>
  <si>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</si>
  <si>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</si>
  <si>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</si>
  <si>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</si>
  <si>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</si>
  <si>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</si>
  <si>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</si>
  <si>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</si>
  <si>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</si>
  <si>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</si>
  <si>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</si>
  <si>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</si>
  <si>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</si>
  <si>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</si>
  <si>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</si>
  <si>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</si>
  <si>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</si>
  <si>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</si>
  <si>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</si>
  <si>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</si>
  <si>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</si>
  <si>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</si>
  <si>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</si>
  <si>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</si>
  <si>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</si>
  <si>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</si>
  <si>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</si>
  <si>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</si>
  <si>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</si>
  <si>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</si>
  <si>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</si>
  <si>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</si>
  <si>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</si>
  <si>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</si>
  <si>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</si>
  <si>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</si>
  <si>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</si>
  <si>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</si>
  <si>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</si>
  <si>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</si>
  <si>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</si>
  <si>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</si>
  <si>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</si>
  <si>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</si>
  <si>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</si>
  <si>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</si>
  <si>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</si>
  <si>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</si>
  <si>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</si>
  <si>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</si>
  <si>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</si>
  <si>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</si>
  <si>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</si>
  <si>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</si>
  <si>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</si>
  <si>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</si>
  <si>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</si>
  <si>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</si>
  <si>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</si>
  <si>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</si>
  <si>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</si>
  <si>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</si>
  <si>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</si>
  <si>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</si>
  <si>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</si>
  <si>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</si>
  <si>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</si>
  <si>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</si>
  <si>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</si>
  <si>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</si>
  <si>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</si>
  <si>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</si>
  <si>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</si>
  <si>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</si>
  <si>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</si>
  <si>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</si>
  <si>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</si>
  <si>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</si>
  <si>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</si>
  <si>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</si>
  <si>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</si>
  <si>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</si>
  <si>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</si>
  <si>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</si>
  <si>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</si>
  <si>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</si>
  <si>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</si>
  <si>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</si>
  <si>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</si>
  <si>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</si>
  <si>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</si>
  <si>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</si>
  <si>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</si>
  <si>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</si>
  <si>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</si>
  <si>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</si>
  <si>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</si>
  <si>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</si>
  <si>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</si>
  <si>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</si>
  <si>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</si>
  <si>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</si>
  <si>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</si>
  <si>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</si>
  <si>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</si>
  <si>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</si>
  <si>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</si>
  <si>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</si>
  <si>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</si>
  <si>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</si>
  <si>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</si>
  <si>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</si>
  <si>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</si>
  <si>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</si>
  <si>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</si>
  <si>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</si>
  <si>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</si>
  <si>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</si>
  <si>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</si>
  <si>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</si>
  <si>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</si>
  <si>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</si>
  <si>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</si>
  <si>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</si>
  <si>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</si>
  <si>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</si>
  <si>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</si>
  <si>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</si>
  <si>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</si>
  <si>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</si>
  <si>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</si>
  <si>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</si>
  <si>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</si>
  <si>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</si>
  <si>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</si>
  <si>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</si>
  <si>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</si>
  <si>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</si>
  <si>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</si>
  <si>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</si>
  <si>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</si>
  <si>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</si>
  <si>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</si>
  <si>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</si>
  <si>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</si>
  <si>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</si>
  <si>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</si>
  <si>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</si>
  <si>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</si>
  <si>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</si>
  <si>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</si>
  <si>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</si>
  <si>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</si>
  <si>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</si>
  <si>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</si>
  <si>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</si>
  <si>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</si>
  <si>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</si>
  <si>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</si>
  <si>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</si>
  <si>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</si>
  <si>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</si>
  <si>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</si>
  <si>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</si>
  <si>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</si>
  <si>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</si>
  <si>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</si>
  <si>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</si>
  <si>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</si>
  <si>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</si>
  <si>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</si>
  <si>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</si>
  <si>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</si>
  <si>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</si>
  <si>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</si>
  <si>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</si>
  <si>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</si>
  <si>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</si>
  <si>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</si>
  <si>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</si>
  <si>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</si>
  <si>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</si>
  <si>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</si>
  <si>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</si>
  <si>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</si>
  <si>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</si>
  <si>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</si>
  <si>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</si>
  <si>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</si>
  <si>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</si>
  <si>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</si>
  <si>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</si>
  <si>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</si>
  <si>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</si>
  <si>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</si>
  <si>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</si>
  <si>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</si>
  <si>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</si>
  <si>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</si>
  <si>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</si>
  <si>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</si>
  <si>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</si>
  <si>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</si>
  <si>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</si>
  <si>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</si>
  <si>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</si>
  <si>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</si>
  <si>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</si>
  <si>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</si>
  <si>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</si>
  <si>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</si>
  <si>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</si>
  <si>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</si>
  <si>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</si>
  <si>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</si>
  <si>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</si>
  <si>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</si>
  <si>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</si>
  <si>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</si>
  <si>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</si>
  <si>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</si>
  <si>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</si>
  <si>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</si>
  <si>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</si>
  <si>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</si>
  <si>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</si>
  <si>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</si>
  <si>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</si>
  <si>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</si>
  <si>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</si>
  <si>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</si>
  <si>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</si>
  <si>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</si>
  <si>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</si>
  <si>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</si>
  <si>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</si>
  <si>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</si>
  <si>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</si>
  <si>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</si>
  <si>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</si>
  <si>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</si>
  <si>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</si>
  <si>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</si>
  <si>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</si>
  <si>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</si>
  <si>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</si>
  <si>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</si>
  <si>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</si>
  <si>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</si>
  <si>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</si>
  <si>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</si>
  <si>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</si>
  <si>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</si>
  <si>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</si>
  <si>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</si>
  <si>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</si>
  <si>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</si>
  <si>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</si>
  <si>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</si>
  <si>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</si>
  <si>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</si>
  <si>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</si>
  <si>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</si>
  <si>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</si>
  <si>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</si>
  <si>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</si>
  <si>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</si>
  <si>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</si>
  <si>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</si>
  <si>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</si>
  <si>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</si>
  <si>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</si>
  <si>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</si>
  <si>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</si>
  <si>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</si>
  <si>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</si>
  <si>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</si>
  <si>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</si>
  <si>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</si>
  <si>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</si>
  <si>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</si>
  <si>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</si>
  <si>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</si>
  <si>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</si>
  <si>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</si>
  <si>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</si>
  <si>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</si>
  <si>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</si>
  <si>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</si>
  <si>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</si>
  <si>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</si>
  <si>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</si>
  <si>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</si>
  <si>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</si>
  <si>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</si>
  <si>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</si>
  <si>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</si>
  <si>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</si>
  <si>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</si>
  <si>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</si>
  <si>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</si>
  <si>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</si>
  <si>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</si>
  <si>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</si>
  <si>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</si>
  <si>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</si>
  <si>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</si>
  <si>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</si>
  <si>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</si>
  <si>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</si>
  <si>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</si>
  <si>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</si>
  <si>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</si>
  <si>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</si>
  <si>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</si>
  <si>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</si>
  <si>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</si>
  <si>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</si>
  <si>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</si>
  <si>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</si>
  <si>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</si>
  <si>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</si>
  <si>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</si>
  <si>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</si>
  <si>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</si>
  <si>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</si>
  <si>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</si>
  <si>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</si>
  <si>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</si>
  <si>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</si>
  <si>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</si>
  <si>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</si>
  <si>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</si>
  <si>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</si>
  <si>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</si>
  <si>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</si>
  <si>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</si>
  <si>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</si>
  <si>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</si>
  <si>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</si>
  <si>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</si>
  <si>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</si>
  <si>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</si>
  <si>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</si>
  <si>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</si>
  <si>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</si>
  <si>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</si>
  <si>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</si>
  <si>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</si>
  <si>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</si>
  <si>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</si>
  <si>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</si>
  <si>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</si>
  <si>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</si>
  <si>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</si>
  <si>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</si>
  <si>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</si>
  <si>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</si>
  <si>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</si>
  <si>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</si>
  <si>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</si>
  <si>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</si>
  <si>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</si>
  <si>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</si>
  <si>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</si>
  <si>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</si>
  <si>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</si>
  <si>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</si>
  <si>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</si>
  <si>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</si>
  <si>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</si>
  <si>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</si>
  <si>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</si>
  <si>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</si>
  <si>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</si>
  <si>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</si>
  <si>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</si>
  <si>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</si>
  <si>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</si>
  <si>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</si>
  <si>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</si>
  <si>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</si>
  <si>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</si>
  <si>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</si>
  <si>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</si>
  <si>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</si>
  <si>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</si>
  <si>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</si>
  <si>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</si>
  <si>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</si>
  <si>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</si>
  <si>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</si>
  <si>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</si>
  <si>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</si>
  <si>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</si>
  <si>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</si>
  <si>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</si>
  <si>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</si>
  <si>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</si>
  <si>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</si>
  <si>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</si>
  <si>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</si>
  <si>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</si>
  <si>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</si>
  <si>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</si>
  <si>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</si>
  <si>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</si>
  <si>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</si>
  <si>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</si>
  <si>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</si>
  <si>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</si>
  <si>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</si>
  <si>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</si>
  <si>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</si>
  <si>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</si>
  <si>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</si>
  <si>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</si>
  <si>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</si>
  <si>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</si>
  <si>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</si>
  <si>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</si>
  <si>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</si>
  <si>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</si>
  <si>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</si>
  <si>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</si>
  <si>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</si>
  <si>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</si>
  <si>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</si>
  <si>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</si>
  <si>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</si>
  <si>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</si>
  <si>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</si>
  <si>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</si>
  <si>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</si>
  <si>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</si>
  <si>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</si>
  <si>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</si>
  <si>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</si>
  <si>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</si>
  <si>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</si>
  <si>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</si>
  <si>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</si>
  <si>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</si>
  <si>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</si>
  <si>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</si>
  <si>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</si>
  <si>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</si>
  <si>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</si>
  <si>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</si>
  <si>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</si>
  <si>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</si>
  <si>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</si>
  <si>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</si>
  <si>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</si>
  <si>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</si>
  <si>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</si>
  <si>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</si>
  <si>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</si>
  <si>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</si>
  <si>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</si>
  <si>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</si>
  <si>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</si>
  <si>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</si>
  <si>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</si>
  <si>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</si>
  <si>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</si>
  <si>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</si>
  <si>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</si>
  <si>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</si>
  <si>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</si>
  <si>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</si>
  <si>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</si>
  <si>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</si>
  <si>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</si>
  <si>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</si>
  <si>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</si>
  <si>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</si>
  <si>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</si>
  <si>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</si>
  <si>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</si>
  <si>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</si>
  <si>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</si>
  <si>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</si>
  <si>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</si>
  <si>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</si>
  <si>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</si>
  <si>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</si>
  <si>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</si>
  <si>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</si>
  <si>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</si>
  <si>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</si>
  <si>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</si>
  <si>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</si>
  <si>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</si>
  <si>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</si>
  <si>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</si>
  <si>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</si>
  <si>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</si>
  <si>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</si>
  <si>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</si>
  <si>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</si>
  <si>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</si>
  <si>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</si>
  <si>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</si>
  <si>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</si>
  <si>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</si>
  <si>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</si>
  <si>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</si>
  <si>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</si>
  <si>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</si>
  <si>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</si>
  <si>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</si>
  <si>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</si>
  <si>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</si>
  <si>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</si>
  <si>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</si>
  <si>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</si>
  <si>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</si>
  <si>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</si>
  <si>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</si>
  <si>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</si>
  <si>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</si>
  <si>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</si>
  <si>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</si>
  <si>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</si>
  <si>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</si>
  <si>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</si>
  <si>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</si>
  <si>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</si>
  <si>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</si>
  <si>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</si>
  <si>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</si>
  <si>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</si>
  <si>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</si>
  <si>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</si>
  <si>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</si>
  <si>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</si>
  <si>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</si>
  <si>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</si>
  <si>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</si>
  <si>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</si>
  <si>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</si>
  <si>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</si>
  <si>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</si>
  <si>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</si>
  <si>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</si>
  <si>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</si>
  <si>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</si>
  <si>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</si>
  <si>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</si>
  <si>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</si>
  <si>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</si>
  <si>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</si>
  <si>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</si>
  <si>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</si>
  <si>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</si>
  <si>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</si>
  <si>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</si>
  <si>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</si>
  <si>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</si>
  <si>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</si>
  <si>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</si>
  <si>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</si>
  <si>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</si>
  <si>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</si>
  <si>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</si>
  <si>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</si>
  <si>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</si>
  <si>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</si>
  <si>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</si>
  <si>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</si>
  <si>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</si>
  <si>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</si>
  <si>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</si>
  <si>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</si>
  <si>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</si>
  <si>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</si>
  <si>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</si>
  <si>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</si>
  <si>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</si>
  <si>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</si>
  <si>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</si>
  <si>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</si>
  <si>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</si>
  <si>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</si>
  <si>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</si>
  <si>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</si>
  <si>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</si>
  <si>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</si>
  <si>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</si>
  <si>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</si>
  <si>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</si>
  <si>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</si>
  <si>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</si>
  <si>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</si>
  <si>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</si>
  <si>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</si>
  <si>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</si>
  <si>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</si>
  <si>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</si>
  <si>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</si>
  <si>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</si>
  <si>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</si>
  <si>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</si>
  <si>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</si>
  <si>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</si>
  <si>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</si>
  <si>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</si>
  <si>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</si>
  <si>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</si>
  <si>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</si>
  <si>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</si>
  <si>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</si>
  <si>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</si>
  <si>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</si>
  <si>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</si>
  <si>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</si>
  <si>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</si>
  <si>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</si>
  <si>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</si>
  <si>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</si>
  <si>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</si>
  <si>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</si>
  <si>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</si>
  <si>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</si>
  <si>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</si>
  <si>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</si>
  <si>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</si>
  <si>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</si>
  <si>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</si>
  <si>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</si>
  <si>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</si>
  <si>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</si>
  <si>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</si>
  <si>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</si>
  <si>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</si>
  <si>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</si>
  <si>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</si>
  <si>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</si>
  <si>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</si>
  <si>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</si>
  <si>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</si>
  <si>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</si>
  <si>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</si>
  <si>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</si>
  <si>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</si>
  <si>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</si>
  <si>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</si>
  <si>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</si>
  <si>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</si>
  <si>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</si>
  <si>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</si>
  <si>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</si>
  <si>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</si>
  <si>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</si>
  <si>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</si>
  <si>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</si>
  <si>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</si>
  <si>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</si>
  <si>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</si>
  <si>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</si>
  <si>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</si>
  <si>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</si>
  <si>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</si>
  <si>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</si>
  <si>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</si>
  <si>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</si>
  <si>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</si>
  <si>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</si>
  <si>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</si>
  <si>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</si>
  <si>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</si>
  <si>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</si>
  <si>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</si>
  <si>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</si>
  <si>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</si>
  <si>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</si>
  <si>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</si>
  <si>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</si>
  <si>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</si>
  <si>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</si>
  <si>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</si>
  <si>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</si>
  <si>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</si>
  <si>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</si>
  <si>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</si>
  <si>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</si>
  <si>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</si>
  <si>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</si>
  <si>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</si>
  <si>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</si>
  <si>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</si>
  <si>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</si>
  <si>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</si>
  <si>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</si>
  <si>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</si>
  <si>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</si>
  <si>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</si>
  <si>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</si>
  <si>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</si>
  <si>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</si>
  <si>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</si>
  <si>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</si>
  <si>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</si>
  <si>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</si>
  <si>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</si>
  <si>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</si>
  <si>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</si>
  <si>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</si>
  <si>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</si>
  <si>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</si>
  <si>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</si>
  <si>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</si>
  <si>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</si>
  <si>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</si>
  <si>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</si>
  <si>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</si>
  <si>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</si>
  <si>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</si>
  <si>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</si>
  <si>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</si>
  <si>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</si>
  <si>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</si>
  <si>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</si>
  <si>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</si>
  <si>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</si>
  <si>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</si>
  <si>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</si>
  <si>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</si>
  <si>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</si>
  <si>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</si>
  <si>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</si>
  <si>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</si>
  <si>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</si>
  <si>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</si>
  <si>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</si>
  <si>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</si>
  <si>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</si>
  <si>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</si>
  <si>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</si>
  <si>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</si>
  <si>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</si>
  <si>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</si>
  <si>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</si>
  <si>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</si>
  <si>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</si>
  <si>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</si>
  <si>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</si>
  <si>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</si>
  <si>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</si>
  <si>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</si>
  <si>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</si>
  <si>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</si>
  <si>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</si>
  <si>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</si>
  <si>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</si>
  <si>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</si>
  <si>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</si>
  <si>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</si>
  <si>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</si>
  <si>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</si>
  <si>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</si>
  <si>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</si>
  <si>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</si>
  <si>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</si>
  <si>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</si>
  <si>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</si>
  <si>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</si>
  <si>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</si>
  <si>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</si>
  <si>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</si>
  <si>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</si>
  <si>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</si>
  <si>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</si>
  <si>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</si>
  <si>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</si>
  <si>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</si>
  <si>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</si>
  <si>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</si>
  <si>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</si>
  <si>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</si>
  <si>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</si>
  <si>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</si>
  <si>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</si>
  <si>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</si>
  <si>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</si>
  <si>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</si>
  <si>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</si>
  <si>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</si>
  <si>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</si>
  <si>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</si>
  <si>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</si>
  <si>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</si>
  <si>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</si>
  <si>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</si>
  <si>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</si>
  <si>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</si>
  <si>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</si>
  <si>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</si>
  <si>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</si>
  <si>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</si>
  <si>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</si>
  <si>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</si>
  <si>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</si>
  <si>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</si>
  <si>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</si>
  <si>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</si>
  <si>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</si>
  <si>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</si>
  <si>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</si>
  <si>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</si>
  <si>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</si>
  <si>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</si>
  <si>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</si>
  <si>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</si>
  <si>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</si>
  <si>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</si>
  <si>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</si>
  <si>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</si>
  <si>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</si>
  <si>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</si>
  <si>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</si>
  <si>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</si>
  <si>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</si>
  <si>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</si>
  <si>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</si>
  <si>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</si>
  <si>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</si>
  <si>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</si>
  <si>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</si>
  <si>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</si>
  <si>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</si>
  <si>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</si>
  <si>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</si>
  <si>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</si>
  <si>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</si>
  <si>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</si>
  <si>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</si>
  <si>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</si>
  <si>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</si>
  <si>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</si>
  <si>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</si>
  <si>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</si>
  <si>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</si>
  <si>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</si>
  <si>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</si>
  <si>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</si>
  <si>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</si>
  <si>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</si>
  <si>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</si>
  <si>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</si>
  <si>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</si>
  <si>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</si>
  <si>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</si>
  <si>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</si>
  <si>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</si>
  <si>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</si>
  <si>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</si>
  <si>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</si>
  <si>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</si>
  <si>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</si>
  <si>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</si>
  <si>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</si>
  <si>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</si>
  <si>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</si>
  <si>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</si>
  <si>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</si>
  <si>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</si>
  <si>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</si>
  <si>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</si>
  <si>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</si>
  <si>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</si>
  <si>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</si>
  <si>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</si>
  <si>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</si>
  <si>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</si>
  <si>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</si>
  <si>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</si>
  <si>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</si>
  <si>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</si>
  <si>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</si>
  <si>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</si>
  <si>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</si>
  <si>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</si>
  <si>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</si>
  <si>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</si>
  <si>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</si>
  <si>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</si>
  <si>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</si>
  <si>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</si>
  <si>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</si>
  <si>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</si>
  <si>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</si>
  <si>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</si>
  <si>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</si>
  <si>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</si>
  <si>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</si>
  <si>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</si>
  <si>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</si>
  <si>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</si>
  <si>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</si>
  <si>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</si>
  <si>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</si>
  <si>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</si>
  <si>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</si>
  <si>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</si>
  <si>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</si>
  <si>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</si>
  <si>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</si>
  <si>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</si>
  <si>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</si>
  <si>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</si>
  <si>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</si>
  <si>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</si>
  <si>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</si>
  <si>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</si>
  <si>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</si>
  <si>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</si>
  <si>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</si>
  <si>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</si>
  <si>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</si>
  <si>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</si>
  <si>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</si>
  <si>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</si>
  <si>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</si>
  <si>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</si>
  <si>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</si>
  <si>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</si>
  <si>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</si>
  <si>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</si>
  <si>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</si>
  <si>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</si>
  <si>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</si>
  <si>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</si>
  <si>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</si>
  <si>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</si>
  <si>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</si>
  <si>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</si>
  <si>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</si>
  <si>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</si>
  <si>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</si>
  <si>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</si>
  <si>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</si>
  <si>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</si>
  <si>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</si>
  <si>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</si>
  <si>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</si>
  <si>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</si>
  <si>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</si>
  <si>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</si>
  <si>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</si>
  <si>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</si>
  <si>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</si>
  <si>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</si>
  <si>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</si>
  <si>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</si>
  <si>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</si>
  <si>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</si>
  <si>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</si>
  <si>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</si>
  <si>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</si>
  <si>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</si>
  <si>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</si>
  <si>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</si>
  <si>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</si>
  <si>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</si>
  <si>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</si>
  <si>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</si>
  <si>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</si>
  <si>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</si>
  <si>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</si>
  <si>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</si>
  <si>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</si>
  <si>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</si>
  <si>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</si>
  <si>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</si>
  <si>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</si>
  <si>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</si>
  <si>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</si>
  <si>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</si>
  <si>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</si>
  <si>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</si>
  <si>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</si>
  <si>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</si>
  <si>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</si>
  <si>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</si>
  <si>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</si>
  <si>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</si>
  <si>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</si>
  <si>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</si>
  <si>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</si>
  <si>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</si>
  <si>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</si>
  <si>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</si>
  <si>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</si>
  <si>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</si>
  <si>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</si>
  <si>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</si>
  <si>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</si>
  <si>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</si>
  <si>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</si>
  <si>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</si>
  <si>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</si>
  <si>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</si>
  <si>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</si>
  <si>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</si>
  <si>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</si>
  <si>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</si>
  <si>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</si>
  <si>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</si>
  <si>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</si>
  <si>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</si>
  <si>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</si>
  <si>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</si>
  <si>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</si>
  <si>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</si>
  <si>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</si>
  <si>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</si>
  <si>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</si>
  <si>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</si>
  <si>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</si>
  <si>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</si>
  <si>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</si>
  <si>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</si>
  <si>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</si>
  <si>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</si>
  <si>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</si>
  <si>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</si>
  <si>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</si>
  <si>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</si>
  <si>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</si>
  <si>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</si>
  <si>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</si>
  <si>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</si>
  <si>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</si>
  <si>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</si>
  <si>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</si>
  <si>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</si>
  <si>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</si>
  <si>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</si>
  <si>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</si>
  <si>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</si>
  <si>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</si>
  <si>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</si>
  <si>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</si>
  <si>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</si>
  <si>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</si>
  <si>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</si>
  <si>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</si>
  <si>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</si>
  <si>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</si>
  <si>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</si>
  <si>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</si>
  <si>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</si>
  <si>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</si>
  <si>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</si>
  <si>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</si>
  <si>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</si>
  <si>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</si>
  <si>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</si>
  <si>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</si>
  <si>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</si>
  <si>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</si>
  <si>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</si>
  <si>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</si>
  <si>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</si>
  <si>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</si>
  <si>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</si>
  <si>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</si>
  <si>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</si>
  <si>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</si>
  <si>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</si>
  <si>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</si>
  <si>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</si>
  <si>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</si>
  <si>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</si>
  <si>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</si>
  <si>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</si>
  <si>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</si>
  <si>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</si>
  <si>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</si>
  <si>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</si>
  <si>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</si>
  <si>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</si>
  <si>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</si>
  <si>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</si>
  <si>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</si>
  <si>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</si>
  <si>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</si>
  <si>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</si>
  <si>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</si>
  <si>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</si>
  <si>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</si>
  <si>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</si>
  <si>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</si>
  <si>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</si>
  <si>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</si>
  <si>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</si>
  <si>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</si>
  <si>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</si>
  <si>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</si>
  <si>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</si>
  <si>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</si>
  <si>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</si>
  <si>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</si>
  <si>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</si>
  <si>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</si>
  <si>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</si>
  <si>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</si>
  <si>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</si>
  <si>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</si>
  <si>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</si>
  <si>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</si>
  <si>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</si>
  <si>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</si>
  <si>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</si>
  <si>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</si>
  <si>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</si>
  <si>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</si>
  <si>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</si>
  <si>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</si>
  <si>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</si>
  <si>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</si>
  <si>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</si>
  <si>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</si>
  <si>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</si>
  <si>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</si>
  <si>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</si>
  <si>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</si>
  <si>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</si>
  <si>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</si>
  <si>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</si>
  <si>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</si>
  <si>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</si>
  <si>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</si>
  <si>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</si>
  <si>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</si>
  <si>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</si>
  <si>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</si>
  <si>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</si>
  <si>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</si>
  <si>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</si>
  <si>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</si>
  <si>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</si>
  <si>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</si>
  <si>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</si>
  <si>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</si>
  <si>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</si>
  <si>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</si>
  <si>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</si>
  <si>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</si>
  <si>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</si>
  <si>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</si>
  <si>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</si>
  <si>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</si>
  <si>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</si>
  <si>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</si>
  <si>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</si>
  <si>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</si>
  <si>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</si>
  <si>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</si>
  <si>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</si>
  <si>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</si>
  <si>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</si>
  <si>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</si>
  <si>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</si>
  <si>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</si>
  <si>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</si>
  <si>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</si>
  <si>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</si>
  <si>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</si>
  <si>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</si>
  <si>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</si>
  <si>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</si>
  <si>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</si>
  <si>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</si>
  <si>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</si>
  <si>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</si>
  <si>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</si>
  <si>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</si>
  <si>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</si>
  <si>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</si>
  <si>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</si>
  <si>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</si>
  <si>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</si>
  <si>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</si>
  <si>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</si>
  <si>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</si>
  <si>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</si>
  <si>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</si>
  <si>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</si>
  <si>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</si>
  <si>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</si>
  <si>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</si>
  <si>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</si>
  <si>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</si>
  <si>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</si>
  <si>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</si>
  <si>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</si>
  <si>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</si>
  <si>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</si>
  <si>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</si>
  <si>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</si>
  <si>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</si>
  <si>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</si>
  <si>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</si>
  <si>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</si>
  <si>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</si>
  <si>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</si>
  <si>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</si>
  <si>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</si>
  <si>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</si>
  <si>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</si>
  <si>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</si>
  <si>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</si>
  <si>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</si>
  <si>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</si>
  <si>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</si>
  <si>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</si>
  <si>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</si>
  <si>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</si>
  <si>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</si>
  <si>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</si>
  <si>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</si>
  <si>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</si>
  <si>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</si>
  <si>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</si>
  <si>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</si>
  <si>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</si>
  <si>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</si>
  <si>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</si>
  <si>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</si>
  <si>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</si>
  <si>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</si>
  <si>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</si>
  <si>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</si>
  <si>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</si>
  <si>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</si>
  <si>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</si>
  <si>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</si>
  <si>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</si>
  <si>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</si>
  <si>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</si>
  <si>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</si>
  <si>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</si>
  <si>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</si>
  <si>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</si>
  <si>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</si>
  <si>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</si>
  <si>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</si>
  <si>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</si>
  <si>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</si>
  <si>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</si>
  <si>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</si>
  <si>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</si>
  <si>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</si>
  <si>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</si>
  <si>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</si>
  <si>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</si>
  <si>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</si>
  <si>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</si>
  <si>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</si>
  <si>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</si>
  <si>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</si>
  <si>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</si>
  <si>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</si>
  <si>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</si>
  <si>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</si>
  <si>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</si>
  <si>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</si>
  <si>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</si>
  <si>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</si>
  <si>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</si>
  <si>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</si>
  <si>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</si>
  <si>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</si>
  <si>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</si>
  <si>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</si>
  <si>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</si>
  <si>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</si>
  <si>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</si>
  <si>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</si>
  <si>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</si>
  <si>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</si>
  <si>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</si>
  <si>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</si>
  <si>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</si>
  <si>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</si>
  <si>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</si>
  <si>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</si>
  <si>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</si>
  <si>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</si>
  <si>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</si>
  <si>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</si>
  <si>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</si>
  <si>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</si>
  <si>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</si>
  <si>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</si>
  <si>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</si>
  <si>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</si>
  <si>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</si>
  <si>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</si>
  <si>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</si>
  <si>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</si>
  <si>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</si>
  <si>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</si>
  <si>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</si>
  <si>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</si>
  <si>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</si>
  <si>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</si>
  <si>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</si>
  <si>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</si>
  <si>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</si>
  <si>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</si>
  <si>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</si>
  <si>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</si>
  <si>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</si>
  <si>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</si>
  <si>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</si>
  <si>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</si>
  <si>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</si>
  <si>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</si>
  <si>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</si>
  <si>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</si>
  <si>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</si>
  <si>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</si>
  <si>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</si>
  <si>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</si>
  <si>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</si>
  <si>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</si>
  <si>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</si>
  <si>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</si>
  <si>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</si>
  <si>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</si>
  <si>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</si>
  <si>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</si>
  <si>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</si>
  <si>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</si>
  <si>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</si>
  <si>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</si>
  <si>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</si>
  <si>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</si>
  <si>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</si>
  <si>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</si>
  <si>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</si>
  <si>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</si>
  <si>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</si>
  <si>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</si>
  <si>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</si>
  <si>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</si>
  <si>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</si>
  <si>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</si>
  <si>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</si>
  <si>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</si>
  <si>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</si>
  <si>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</si>
  <si>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</si>
  <si>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</si>
  <si>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</si>
  <si>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</si>
  <si>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</si>
  <si>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</si>
  <si>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</si>
  <si>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</si>
  <si>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</si>
  <si>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</si>
  <si>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</si>
  <si>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</si>
  <si>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</si>
  <si>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</si>
  <si>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</si>
  <si>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</si>
  <si>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</si>
  <si>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</si>
  <si>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</si>
  <si>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</si>
  <si>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</si>
  <si>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</si>
  <si>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</si>
  <si>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</si>
  <si>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</si>
  <si>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</si>
  <si>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</si>
  <si>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</si>
  <si>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</si>
  <si>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</si>
  <si>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</si>
  <si>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</si>
  <si>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</si>
  <si>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</si>
  <si>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</si>
  <si>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</si>
  <si>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</si>
  <si>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</si>
  <si>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</si>
  <si>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</si>
  <si>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</si>
  <si>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</si>
  <si>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</si>
  <si>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</si>
  <si>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</si>
  <si>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</si>
  <si>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</si>
  <si>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</si>
  <si>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</si>
  <si>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</si>
  <si>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</si>
  <si>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</si>
  <si>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</si>
  <si>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</si>
  <si>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</si>
  <si>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</si>
  <si>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</si>
  <si>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</si>
  <si>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</si>
  <si>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</si>
  <si>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</si>
  <si>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</si>
  <si>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</si>
  <si>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</si>
  <si>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</si>
  <si>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</si>
  <si>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</si>
  <si>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</si>
  <si>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</si>
  <si>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</si>
  <si>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</si>
  <si>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</si>
  <si>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</si>
  <si>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</si>
  <si>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</si>
  <si>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</si>
  <si>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</si>
  <si>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</si>
  <si>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</si>
  <si>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</si>
  <si>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</si>
  <si>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</si>
  <si>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</si>
  <si>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</si>
  <si>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</si>
  <si>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</si>
  <si>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</si>
  <si>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</si>
  <si>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</si>
  <si>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</si>
  <si>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</si>
  <si>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</si>
  <si>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</si>
  <si>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</si>
  <si>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</si>
  <si>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</si>
  <si>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</si>
  <si>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</si>
  <si>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</si>
  <si>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</si>
  <si>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</si>
  <si>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</si>
  <si>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</si>
  <si>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</si>
  <si>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</si>
  <si>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</si>
  <si>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</si>
  <si>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</si>
  <si>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</si>
  <si>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</si>
  <si>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</si>
  <si>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</si>
  <si>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</si>
  <si>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</si>
  <si>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</si>
  <si>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</si>
  <si>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</si>
  <si>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</si>
  <si>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</si>
  <si>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</si>
  <si>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</si>
  <si>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</si>
  <si>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</si>
  <si>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</si>
  <si>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</si>
  <si>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</si>
  <si>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</si>
  <si>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</si>
  <si>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</si>
  <si>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</si>
  <si>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</si>
  <si>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</si>
  <si>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</si>
  <si>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</si>
  <si>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</si>
  <si>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</si>
  <si>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</si>
  <si>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</si>
  <si>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</si>
  <si>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</si>
  <si>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</si>
  <si>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</si>
  <si>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</si>
  <si>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</si>
  <si>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</si>
  <si>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</si>
  <si>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</si>
  <si>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</si>
  <si>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</si>
  <si>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</si>
  <si>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</si>
  <si>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</si>
  <si>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</si>
  <si>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</si>
  <si>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</si>
  <si>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</si>
  <si>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</si>
  <si>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</si>
  <si>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</si>
  <si>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</si>
  <si>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</si>
  <si>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</si>
  <si>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</si>
  <si>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</si>
  <si>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</si>
  <si>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</si>
  <si>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</si>
  <si>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</si>
  <si>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</si>
  <si>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</si>
  <si>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</si>
  <si>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</si>
  <si>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</si>
  <si>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</si>
  <si>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</si>
  <si>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</si>
  <si>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</si>
  <si>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</si>
  <si>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</si>
  <si>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</si>
  <si>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</si>
  <si>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</si>
  <si>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</si>
  <si>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</si>
  <si>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</si>
  <si>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</si>
  <si>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</si>
  <si>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</si>
  <si>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</si>
  <si>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</si>
  <si>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</si>
  <si>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</si>
  <si>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</si>
  <si>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</si>
  <si>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</si>
  <si>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</si>
  <si>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</si>
  <si>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</si>
  <si>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</si>
  <si>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</si>
  <si>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</si>
  <si>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</si>
  <si>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</si>
  <si>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</si>
  <si>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</si>
  <si>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</si>
  <si>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</si>
  <si>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</si>
  <si>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</si>
  <si>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</si>
  <si>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</si>
  <si>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</si>
  <si>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</si>
  <si>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</si>
  <si>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</si>
  <si>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</si>
  <si>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</si>
  <si>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</si>
  <si>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</si>
  <si>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</si>
  <si>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</si>
  <si>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</si>
  <si>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</si>
  <si>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</si>
  <si>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</si>
  <si>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</si>
  <si>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</si>
  <si>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</si>
  <si>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</si>
  <si>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</si>
  <si>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</si>
  <si>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</si>
  <si>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</si>
  <si>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</si>
  <si>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</si>
  <si>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</si>
  <si>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</si>
  <si>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</si>
  <si>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</si>
  <si>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</si>
  <si>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</si>
  <si>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</si>
  <si>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</si>
  <si>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</si>
  <si>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</si>
  <si>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</si>
  <si>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</si>
  <si>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</si>
  <si>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</si>
  <si>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</si>
  <si>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</si>
  <si>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</si>
  <si>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</si>
  <si>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</si>
  <si>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</si>
  <si>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</si>
  <si>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</si>
  <si>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</si>
  <si>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</si>
  <si>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</si>
  <si>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</si>
  <si>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</si>
  <si>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</si>
  <si>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</si>
  <si>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</si>
  <si>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</si>
  <si>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</si>
  <si>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</si>
  <si>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</si>
  <si>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</si>
  <si>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</si>
  <si>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</si>
  <si>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</si>
  <si>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</si>
  <si>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</si>
  <si>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</si>
  <si>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</si>
  <si>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</si>
  <si>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</si>
  <si>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</si>
  <si>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</si>
  <si>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</si>
  <si>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</si>
  <si>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</si>
  <si>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</si>
  <si>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</si>
  <si>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</si>
  <si>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</si>
  <si>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</si>
  <si>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</si>
  <si>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</si>
  <si>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</si>
  <si>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</si>
  <si>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</si>
  <si>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</si>
  <si>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</si>
  <si>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</si>
  <si>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</si>
  <si>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</si>
  <si>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</si>
  <si>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</si>
  <si>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</si>
  <si>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</si>
  <si>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</si>
  <si>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</si>
  <si>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</si>
  <si>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</si>
  <si>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</si>
  <si>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</si>
  <si>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</si>
  <si>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</si>
  <si>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</si>
  <si>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</si>
  <si>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</si>
  <si>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</si>
  <si>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</si>
  <si>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</si>
  <si>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</si>
  <si>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</si>
  <si>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</si>
  <si>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</si>
  <si>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</si>
  <si>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</si>
  <si>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</si>
  <si>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</si>
  <si>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</si>
  <si>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</si>
  <si>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</si>
  <si>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</si>
  <si>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</si>
  <si>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</si>
  <si>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</si>
  <si>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</si>
  <si>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</si>
  <si>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</si>
  <si>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</si>
  <si>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</si>
  <si>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</si>
  <si>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</si>
  <si>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</si>
  <si>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</si>
  <si>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</si>
  <si>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</si>
  <si>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</si>
  <si>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</si>
  <si>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</si>
  <si>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</si>
  <si>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</si>
  <si>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</si>
  <si>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</si>
  <si>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</si>
  <si>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</si>
  <si>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</si>
  <si>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</si>
  <si>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</si>
  <si>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</si>
  <si>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</si>
  <si>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</si>
  <si>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</si>
  <si>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</si>
  <si>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</si>
  <si>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</si>
  <si>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</si>
  <si>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</si>
  <si>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</si>
  <si>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</si>
  <si>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</si>
  <si>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</si>
  <si>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</si>
  <si>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</si>
  <si>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</si>
  <si>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</si>
  <si>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</si>
  <si>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</si>
  <si>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</si>
  <si>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</si>
  <si>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</si>
  <si>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</si>
  <si>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</si>
  <si>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</si>
  <si>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</si>
  <si>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</si>
  <si>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</si>
  <si>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</si>
  <si>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</si>
  <si>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</si>
  <si>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</si>
  <si>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</si>
  <si>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</si>
  <si>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</si>
  <si>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</si>
  <si>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</si>
  <si>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</si>
  <si>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</si>
  <si>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</si>
  <si>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</si>
  <si>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</si>
  <si>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</si>
  <si>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</si>
  <si>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</si>
  <si>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</si>
  <si>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</si>
  <si>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</si>
  <si>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</si>
  <si>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</si>
  <si>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</si>
  <si>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</si>
  <si>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</si>
  <si>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</si>
  <si>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</si>
  <si>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</si>
  <si>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</si>
  <si>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</si>
  <si>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</si>
  <si>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</si>
  <si>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</si>
  <si>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</si>
  <si>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</si>
  <si>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</si>
  <si>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</si>
  <si>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</si>
  <si>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</si>
  <si>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</si>
  <si>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</si>
  <si>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</si>
  <si>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</si>
  <si>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</si>
  <si>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</si>
  <si>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</si>
  <si>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</si>
  <si>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</si>
  <si>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</si>
  <si>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</si>
  <si>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</si>
  <si>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</si>
  <si>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</si>
  <si>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</si>
  <si>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</si>
  <si>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</si>
  <si>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</si>
  <si>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</si>
  <si>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</si>
  <si>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</si>
  <si>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</si>
  <si>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</si>
  <si>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</si>
  <si>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</si>
  <si>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</si>
  <si>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</si>
  <si>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</si>
  <si>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</si>
  <si>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</si>
  <si>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</si>
  <si>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</si>
  <si>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</si>
  <si>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</si>
  <si>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</si>
  <si>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</si>
  <si>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</si>
  <si>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</si>
  <si>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</si>
  <si>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</si>
  <si>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</si>
  <si>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</si>
  <si>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</si>
  <si>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</si>
  <si>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</si>
  <si>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</si>
  <si>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</si>
  <si>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</si>
  <si>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</si>
  <si>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</si>
  <si>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</si>
  <si>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</si>
  <si>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</si>
  <si>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</si>
  <si>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</si>
  <si>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</si>
  <si>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</si>
  <si>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</si>
  <si>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</si>
  <si>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</si>
  <si>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</si>
  <si>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</si>
  <si>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</si>
  <si>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</si>
  <si>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</si>
  <si>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</si>
  <si>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</si>
  <si>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</si>
  <si>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</si>
  <si>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</si>
  <si>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</si>
  <si>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</si>
  <si>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</si>
  <si>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</si>
  <si>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</si>
  <si>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</si>
  <si>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</si>
  <si>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</si>
  <si>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</si>
  <si>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</si>
  <si>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</si>
  <si>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</si>
  <si>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</si>
  <si>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</si>
  <si>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</si>
  <si>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</si>
  <si>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</si>
  <si>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</si>
  <si>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</si>
  <si>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</si>
  <si>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</si>
  <si>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</si>
  <si>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</si>
  <si>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</si>
  <si>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</si>
  <si>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</si>
  <si>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</si>
  <si>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</si>
  <si>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</si>
  <si>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</si>
  <si>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</si>
  <si>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</si>
  <si>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</si>
  <si>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</si>
  <si>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</si>
  <si>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</si>
  <si>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</si>
  <si>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</si>
  <si>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</si>
  <si>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</si>
  <si>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</si>
  <si>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</si>
  <si>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</si>
  <si>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</si>
  <si>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</si>
  <si>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</si>
  <si>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</si>
  <si>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</si>
  <si>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</si>
  <si>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</si>
  <si>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</si>
  <si>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</si>
  <si>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</si>
  <si>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</si>
  <si>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</si>
  <si>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</si>
  <si>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</si>
  <si>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</si>
  <si>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</si>
  <si>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</si>
  <si>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</si>
  <si>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</si>
  <si>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</si>
  <si>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</si>
  <si>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</si>
  <si>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</si>
  <si>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</si>
  <si>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</si>
  <si>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</si>
  <si>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</si>
  <si>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</si>
  <si>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</si>
  <si>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</si>
  <si>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</si>
  <si>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</si>
  <si>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</si>
  <si>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</si>
  <si>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</si>
  <si>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</si>
  <si>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</si>
  <si>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</si>
  <si>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</si>
  <si>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</si>
  <si>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</si>
  <si>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</si>
  <si>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</si>
  <si>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</si>
  <si>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</si>
  <si>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</si>
  <si>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</si>
  <si>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</si>
  <si>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</si>
  <si>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</si>
  <si>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</si>
  <si>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</si>
  <si>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</si>
  <si>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</si>
  <si>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</si>
  <si>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</si>
  <si>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</si>
  <si>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</si>
  <si>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</si>
  <si>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</si>
  <si>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</si>
  <si>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</si>
  <si>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</si>
  <si>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</si>
  <si>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</si>
  <si>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</si>
  <si>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</si>
  <si>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</si>
  <si>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</si>
  <si>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</si>
  <si>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</si>
  <si>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</si>
  <si>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</si>
  <si>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</si>
  <si>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</si>
  <si>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</si>
  <si>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</si>
  <si>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</si>
  <si>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</si>
  <si>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</si>
  <si>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</si>
  <si>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</si>
  <si>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</si>
  <si>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</si>
  <si>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</si>
  <si>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</si>
  <si>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</si>
  <si>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</si>
  <si>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</si>
  <si>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</si>
  <si>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</si>
  <si>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</si>
  <si>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</si>
  <si>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</si>
  <si>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</si>
  <si>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</si>
  <si>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</si>
  <si>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</si>
  <si>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</si>
  <si>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</si>
  <si>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</si>
  <si>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</si>
  <si>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</si>
  <si>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</si>
  <si>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</si>
  <si>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</si>
  <si>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</si>
  <si>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</si>
  <si>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</si>
  <si>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</si>
  <si>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</si>
  <si>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</si>
  <si>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</si>
  <si>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</si>
  <si>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</si>
  <si>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</si>
  <si>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</si>
  <si>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</si>
  <si>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</si>
  <si>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</si>
  <si>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</si>
  <si>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</si>
  <si>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</si>
  <si>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</si>
  <si>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</si>
  <si>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</si>
  <si>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</si>
  <si>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</si>
  <si>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</si>
  <si>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</si>
  <si>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</si>
  <si>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</si>
  <si>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</si>
  <si>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</si>
  <si>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</si>
  <si>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</si>
  <si>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</si>
  <si>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</si>
  <si>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</si>
  <si>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</si>
  <si>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</si>
  <si>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</si>
  <si>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</si>
  <si>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</si>
  <si>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</si>
  <si>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</si>
  <si>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</si>
  <si>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</si>
  <si>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</si>
  <si>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</si>
  <si>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</si>
  <si>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</si>
  <si>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</si>
  <si>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</si>
  <si>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</si>
  <si>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</si>
  <si>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</si>
  <si>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</si>
  <si>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</si>
  <si>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</si>
  <si>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</si>
  <si>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</si>
  <si>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</si>
  <si>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</si>
  <si>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</si>
  <si>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</si>
  <si>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</si>
  <si>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</si>
  <si>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</si>
  <si>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</si>
  <si>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</si>
  <si>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</si>
  <si>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</si>
  <si>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</si>
  <si>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</si>
  <si>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</si>
  <si>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</si>
  <si>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</si>
  <si>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</si>
  <si>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</si>
  <si>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</si>
  <si>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</si>
  <si>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</si>
  <si>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</si>
  <si>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</si>
  <si>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</si>
  <si>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</si>
  <si>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</si>
  <si>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</si>
  <si>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</si>
  <si>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</si>
  <si>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</si>
  <si>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</si>
  <si>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</si>
  <si>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</si>
  <si>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</si>
  <si>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</si>
  <si>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</si>
  <si>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</si>
  <si>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</si>
  <si>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</si>
  <si>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</si>
  <si>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</si>
  <si>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</si>
  <si>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</si>
  <si>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</si>
  <si>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</si>
  <si>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</si>
  <si>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</si>
  <si>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</si>
  <si>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</si>
  <si>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</si>
  <si>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</si>
  <si>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</si>
  <si>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</si>
  <si>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</si>
  <si>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</si>
  <si>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</si>
  <si>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</si>
  <si>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</si>
  <si>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</si>
  <si>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</si>
  <si>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</si>
  <si>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</si>
  <si>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</si>
  <si>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</si>
  <si>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</si>
  <si>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</si>
  <si>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</si>
  <si>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</si>
  <si>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</si>
  <si>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</si>
  <si>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</si>
  <si>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</si>
  <si>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</si>
  <si>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</si>
  <si>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</si>
  <si>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</si>
  <si>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</si>
  <si>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</si>
  <si>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</si>
  <si>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</si>
  <si>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</si>
  <si>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</si>
  <si>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</si>
  <si>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</si>
  <si>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</si>
  <si>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</si>
  <si>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</si>
  <si>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</si>
  <si>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</si>
  <si>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</si>
  <si>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</si>
  <si>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</si>
  <si>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</si>
  <si>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</si>
  <si>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</si>
  <si>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</si>
  <si>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</si>
  <si>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</si>
  <si>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</si>
  <si>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</si>
  <si>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</si>
  <si>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</si>
  <si>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</si>
  <si>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</si>
  <si>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</si>
  <si>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</si>
  <si>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</si>
  <si>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</si>
  <si>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</si>
  <si>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</si>
  <si>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</si>
  <si>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</si>
  <si>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</si>
  <si>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</si>
  <si>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</si>
  <si>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</si>
  <si>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</si>
  <si>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</si>
  <si>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</si>
  <si>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</si>
  <si>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</si>
  <si>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</si>
  <si>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</si>
  <si>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</si>
  <si>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</si>
  <si>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</si>
  <si>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</si>
  <si>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</si>
  <si>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</si>
  <si>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</si>
  <si>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</si>
  <si>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</si>
  <si>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</si>
  <si>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</si>
  <si>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</si>
  <si>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</si>
  <si>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</si>
  <si>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</si>
  <si>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</si>
  <si>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</si>
  <si>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</si>
  <si>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</si>
  <si>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</si>
  <si>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</si>
  <si>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</si>
  <si>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</si>
  <si>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</si>
  <si>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</si>
  <si>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</si>
  <si>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</si>
  <si>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</si>
  <si>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</si>
  <si>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</si>
  <si>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</si>
  <si>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</si>
  <si>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</si>
  <si>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</si>
  <si>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</si>
  <si>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</si>
  <si>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</si>
  <si>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</si>
  <si>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</si>
  <si>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</si>
  <si>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</si>
  <si>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</si>
  <si>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</si>
  <si>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</si>
  <si>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</si>
  <si>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</si>
  <si>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</si>
  <si>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</si>
  <si>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</si>
  <si>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</si>
  <si>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</si>
  <si>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</si>
  <si>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</si>
  <si>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</si>
  <si>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</si>
  <si>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</si>
  <si>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</si>
  <si>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</si>
  <si>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</si>
  <si>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</si>
  <si>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</si>
  <si>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</si>
  <si>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</si>
  <si>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</si>
  <si>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</si>
  <si>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</si>
  <si>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</si>
  <si>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</si>
  <si>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</si>
  <si>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</si>
  <si>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</si>
  <si>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</si>
  <si>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</si>
  <si>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</si>
  <si>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</si>
  <si>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</si>
  <si>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</si>
  <si>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</si>
  <si>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</si>
  <si>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</si>
  <si>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</si>
  <si>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</si>
  <si>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</si>
  <si>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</si>
  <si>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</si>
  <si>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</si>
  <si>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</si>
  <si>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</si>
  <si>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</si>
  <si>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</si>
  <si>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</si>
  <si>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</si>
  <si>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</si>
  <si>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</si>
  <si>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</si>
  <si>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</si>
  <si>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</si>
  <si>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</si>
  <si>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</si>
  <si>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</si>
  <si>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</si>
  <si>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</si>
  <si>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</si>
  <si>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</si>
  <si>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</si>
  <si>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</si>
  <si>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</si>
  <si>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</si>
  <si>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</si>
  <si>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</si>
  <si>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</si>
  <si>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</si>
  <si>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</si>
  <si>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</si>
  <si>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</si>
  <si>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</si>
  <si>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</si>
  <si>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</si>
  <si>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</si>
  <si>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</si>
  <si>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</si>
  <si>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</si>
  <si>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</si>
  <si>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</si>
  <si>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</si>
  <si>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</si>
  <si>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</si>
  <si>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</si>
  <si>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</si>
  <si>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</si>
  <si>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</si>
  <si>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</si>
  <si>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</si>
  <si>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</si>
  <si>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</si>
  <si>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</si>
  <si>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</si>
  <si>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</si>
  <si>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</si>
  <si>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</si>
  <si>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</si>
  <si>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</si>
  <si>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</si>
  <si>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</si>
  <si>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</si>
  <si>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</si>
  <si>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</si>
  <si>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</si>
  <si>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</si>
  <si>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</si>
  <si>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</si>
  <si>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</si>
  <si>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</si>
  <si>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</si>
  <si>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</si>
  <si>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</si>
  <si>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</si>
  <si>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</si>
  <si>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</si>
  <si>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</si>
  <si>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</si>
  <si>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</si>
  <si>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</si>
  <si>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</si>
  <si>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</si>
  <si>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</si>
  <si>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</si>
  <si>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</si>
  <si>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</si>
  <si>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</si>
  <si>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</si>
  <si>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</si>
  <si>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</si>
  <si>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</si>
  <si>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</si>
  <si>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</si>
  <si>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</si>
  <si>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</si>
  <si>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</si>
  <si>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</si>
  <si>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</si>
  <si>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</si>
  <si>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</si>
  <si>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</si>
  <si>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</si>
  <si>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</si>
  <si>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</si>
  <si>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</si>
  <si>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</si>
  <si>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</si>
  <si>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</si>
  <si>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</si>
  <si>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</si>
  <si>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</si>
  <si>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</si>
  <si>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</si>
  <si>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</si>
  <si>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</si>
  <si>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</si>
  <si>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</si>
  <si>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</si>
  <si>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</si>
  <si>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</si>
  <si>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</si>
  <si>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</si>
  <si>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</si>
  <si>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</si>
  <si>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</si>
  <si>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</si>
  <si>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</si>
  <si>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</si>
  <si>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</si>
  <si>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</si>
  <si>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</si>
  <si>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</si>
  <si>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</si>
  <si>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</si>
  <si>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</si>
  <si>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</si>
  <si>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</si>
  <si>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</si>
  <si>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</si>
  <si>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</si>
  <si>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</si>
  <si>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</si>
  <si>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</si>
  <si>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</si>
  <si>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</si>
  <si>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</si>
  <si>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</si>
  <si>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</si>
  <si>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</si>
  <si>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</si>
  <si>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</si>
  <si>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</si>
  <si>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</si>
  <si>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</si>
  <si>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</si>
  <si>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</si>
  <si>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</si>
  <si>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</si>
  <si>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</si>
  <si>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</si>
  <si>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</si>
  <si>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</si>
  <si>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</si>
  <si>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</si>
  <si>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</si>
  <si>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</si>
  <si>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</si>
  <si>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</si>
  <si>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</si>
  <si>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</si>
  <si>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</si>
  <si>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</si>
  <si>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</si>
  <si>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</si>
  <si>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</si>
  <si>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</si>
  <si>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</si>
  <si>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</si>
  <si>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</si>
  <si>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</si>
  <si>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</si>
  <si>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</si>
  <si>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</si>
  <si>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</si>
  <si>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</si>
  <si>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</si>
  <si>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</si>
  <si>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</si>
  <si>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</si>
  <si>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</si>
  <si>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</si>
  <si>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</si>
  <si>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</si>
  <si>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</si>
  <si>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</si>
  <si>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</si>
  <si>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</si>
  <si>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</si>
  <si>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</si>
  <si>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</si>
  <si>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</si>
  <si>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</si>
  <si>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</si>
  <si>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</si>
  <si>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</si>
  <si>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</si>
  <si>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</si>
  <si>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</si>
  <si>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</si>
  <si>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</si>
  <si>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</si>
  <si>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</si>
  <si>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</si>
  <si>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</si>
  <si>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</si>
  <si>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</si>
  <si>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</si>
  <si>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</si>
  <si>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</si>
  <si>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</si>
  <si>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</si>
  <si>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</si>
  <si>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</si>
  <si>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</si>
  <si>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</si>
  <si>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</si>
  <si>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</si>
  <si>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</si>
  <si>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</si>
  <si>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</si>
  <si>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</si>
  <si>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</si>
  <si>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</si>
  <si>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</si>
  <si>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</si>
  <si>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</si>
  <si>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</si>
  <si>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</si>
  <si>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</si>
  <si>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</si>
  <si>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</si>
  <si>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</si>
  <si>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</si>
  <si>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</si>
  <si>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</si>
  <si>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</si>
  <si>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</si>
  <si>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</si>
  <si>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</si>
  <si>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</si>
  <si>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</si>
  <si>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</si>
  <si>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</si>
  <si>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</si>
  <si>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</si>
  <si>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</si>
  <si>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</si>
  <si>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</si>
  <si>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</si>
  <si>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</si>
  <si>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</si>
  <si>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</si>
  <si>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</si>
  <si>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</si>
  <si>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</si>
  <si>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</si>
  <si>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</si>
  <si>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</si>
  <si>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</si>
  <si>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</si>
  <si>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</si>
  <si>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</si>
  <si>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</si>
  <si>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</si>
  <si>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</si>
  <si>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</si>
  <si>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</si>
  <si>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</si>
  <si>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</si>
  <si>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</si>
  <si>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</si>
  <si>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</si>
  <si>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</si>
  <si>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</si>
  <si>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</si>
  <si>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</si>
  <si>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</si>
  <si>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</si>
  <si>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</si>
  <si>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</si>
  <si>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</si>
  <si>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</si>
  <si>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</si>
  <si>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</si>
  <si>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</si>
  <si>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</si>
  <si>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</si>
  <si>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</si>
  <si>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</si>
  <si>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</si>
  <si>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</si>
  <si>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</si>
  <si>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</si>
  <si>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</si>
  <si>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</si>
  <si>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</si>
  <si>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</si>
  <si>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</si>
  <si>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</si>
  <si>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</si>
  <si>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</si>
  <si>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</si>
  <si>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</si>
  <si>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</si>
  <si>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</si>
  <si>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</si>
  <si>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</si>
  <si>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</si>
  <si>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</si>
  <si>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</si>
  <si>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</si>
  <si>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</si>
  <si>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</si>
  <si>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</si>
  <si>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</si>
  <si>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</si>
  <si>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</si>
  <si>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</si>
  <si>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</si>
  <si>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</si>
  <si>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</si>
  <si>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</si>
  <si>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</si>
  <si>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</si>
  <si>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</si>
  <si>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</si>
  <si>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</si>
  <si>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</si>
  <si>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</si>
  <si>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</si>
  <si>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</si>
  <si>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</si>
  <si>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</si>
  <si>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</si>
  <si>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</si>
  <si>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</si>
  <si>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</si>
  <si>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</si>
  <si>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</si>
  <si>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</si>
  <si>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</si>
  <si>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</si>
  <si>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</si>
  <si>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</si>
  <si>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</si>
  <si>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</si>
  <si>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</si>
  <si>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</si>
  <si>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</si>
  <si>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</si>
  <si>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</si>
  <si>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</si>
  <si>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</si>
  <si>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</si>
  <si>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</si>
  <si>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</si>
  <si>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</si>
  <si>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</si>
  <si>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</si>
  <si>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</si>
  <si>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</si>
  <si>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</si>
  <si>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</si>
  <si>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</si>
  <si>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</si>
  <si>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</si>
  <si>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</si>
  <si>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</si>
  <si>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</si>
  <si>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</si>
  <si>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</si>
  <si>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</si>
  <si>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</si>
  <si>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</si>
  <si>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</si>
  <si>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</si>
  <si>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</si>
  <si>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</si>
  <si>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</si>
  <si>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</si>
  <si>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</si>
  <si>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</si>
  <si>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</si>
  <si>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</si>
  <si>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</si>
  <si>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</si>
  <si>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</si>
  <si>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</si>
  <si>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</si>
  <si>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</si>
  <si>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</si>
  <si>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</si>
  <si>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</si>
  <si>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</si>
  <si>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</si>
  <si>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</si>
  <si>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</si>
  <si>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</si>
  <si>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</si>
  <si>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</si>
  <si>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</si>
  <si>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</si>
  <si>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</si>
  <si>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</si>
  <si>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</si>
  <si>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</si>
  <si>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</si>
  <si>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</si>
  <si>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</si>
  <si>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</si>
  <si>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</si>
  <si>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</si>
  <si>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</si>
  <si>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</si>
  <si>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</si>
  <si>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</si>
  <si>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</si>
  <si>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</si>
  <si>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</si>
  <si>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</si>
  <si>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</si>
  <si>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</si>
  <si>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</si>
  <si>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</si>
  <si>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</si>
  <si>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</si>
  <si>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</si>
  <si>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</si>
  <si>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</si>
  <si>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</si>
  <si>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</si>
  <si>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</si>
  <si>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</si>
  <si>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</si>
  <si>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</si>
  <si>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</si>
  <si>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</si>
  <si>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</si>
  <si>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</si>
  <si>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</si>
  <si>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</si>
  <si>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</si>
  <si>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</si>
  <si>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</si>
  <si>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</si>
  <si>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</si>
  <si>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</si>
  <si>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</si>
  <si>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</si>
  <si>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</si>
  <si>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</si>
  <si>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</si>
  <si>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</si>
  <si>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</si>
  <si>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</si>
  <si>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</si>
  <si>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</si>
  <si>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</si>
  <si>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</si>
  <si>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</si>
  <si>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</si>
  <si>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</si>
  <si>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</si>
  <si>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</si>
  <si>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</si>
  <si>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</si>
  <si>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</si>
  <si>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</si>
  <si>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</si>
  <si>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</si>
  <si>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</si>
  <si>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</si>
  <si>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</si>
  <si>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</si>
  <si>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</si>
  <si>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</si>
  <si>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</si>
  <si>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</si>
  <si>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</si>
  <si>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</si>
  <si>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</si>
  <si>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</si>
  <si>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</si>
  <si>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</si>
  <si>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</si>
  <si>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</si>
  <si>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</si>
  <si>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</si>
  <si>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</si>
  <si>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</si>
  <si>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</si>
  <si>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</si>
  <si>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</si>
  <si>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</si>
  <si>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</si>
  <si>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</si>
  <si>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</si>
  <si>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</si>
  <si>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</si>
  <si>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</si>
  <si>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</si>
  <si>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</si>
  <si>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</si>
  <si>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</si>
  <si>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</si>
  <si>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</si>
  <si>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</si>
  <si>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</si>
  <si>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</si>
  <si>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</si>
  <si>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</si>
  <si>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</si>
  <si>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</si>
  <si>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</si>
  <si>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</si>
  <si>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</si>
  <si>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</si>
  <si>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</si>
  <si>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</si>
  <si>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</si>
  <si>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</si>
  <si>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</si>
  <si>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</si>
  <si>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</si>
  <si>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</si>
  <si>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</si>
  <si>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</si>
  <si>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</si>
  <si>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</si>
  <si>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</si>
  <si>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</si>
  <si>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</si>
  <si>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</si>
  <si>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</si>
  <si>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</si>
  <si>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</si>
  <si>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</si>
  <si>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</si>
  <si>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</si>
  <si>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</si>
  <si>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</si>
  <si>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</si>
  <si>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</si>
  <si>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</si>
  <si>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</si>
  <si>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</si>
  <si>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</si>
  <si>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</si>
  <si>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</si>
  <si>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</si>
  <si>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</si>
  <si>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</si>
  <si>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</si>
  <si>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</si>
  <si>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</si>
  <si>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</si>
  <si>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</si>
  <si>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</si>
  <si>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</si>
  <si>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</si>
  <si>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</si>
  <si>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</si>
  <si>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</si>
  <si>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</si>
  <si>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</si>
  <si>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</si>
  <si>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</si>
  <si>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</si>
  <si>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</si>
  <si>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</si>
  <si>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</si>
  <si>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</si>
  <si>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</si>
  <si>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</si>
  <si>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</si>
  <si>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</si>
  <si>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</si>
  <si>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</si>
  <si>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</si>
  <si>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</si>
  <si>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</si>
  <si>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</si>
  <si>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</si>
  <si>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</si>
  <si>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</si>
  <si>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</si>
  <si>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</si>
  <si>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</si>
  <si>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</si>
  <si>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</si>
  <si>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</si>
  <si>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</si>
  <si>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</si>
  <si>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</si>
  <si>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</si>
  <si>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</si>
  <si>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</si>
  <si>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</si>
  <si>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</si>
  <si>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</si>
  <si>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</si>
  <si>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</si>
  <si>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</si>
  <si>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</si>
  <si>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</si>
  <si>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</si>
  <si>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</si>
  <si>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</si>
  <si>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</si>
  <si>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</si>
  <si>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</si>
  <si>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</si>
  <si>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</si>
  <si>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</si>
  <si>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</si>
  <si>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</si>
  <si>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</si>
  <si>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</si>
  <si>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</si>
  <si>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</si>
  <si>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</si>
  <si>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</si>
  <si>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</si>
  <si>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</si>
  <si>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</si>
  <si>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</si>
  <si>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</si>
  <si>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</si>
  <si>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</si>
  <si>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</si>
  <si>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</si>
  <si>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</si>
  <si>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</si>
  <si>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</si>
  <si>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</si>
  <si>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</si>
  <si>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</si>
  <si>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</si>
  <si>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</si>
  <si>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</si>
  <si>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</si>
  <si>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</si>
  <si>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</si>
  <si>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</si>
  <si>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</si>
  <si>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</si>
  <si>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</si>
  <si>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</si>
  <si>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</si>
  <si>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</si>
  <si>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</si>
  <si>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</si>
  <si>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</si>
  <si>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</si>
  <si>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</si>
  <si>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</si>
  <si>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</si>
  <si>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</si>
  <si>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</si>
  <si>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</si>
  <si>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</si>
  <si>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</si>
  <si>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</si>
  <si>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</si>
  <si>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</si>
  <si>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</si>
  <si>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</si>
  <si>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</si>
  <si>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</si>
  <si>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</si>
  <si>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</si>
  <si>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</si>
  <si>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</si>
  <si>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</si>
  <si>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</si>
  <si>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</si>
  <si>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</si>
  <si>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</si>
  <si>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</si>
  <si>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</si>
  <si>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</si>
  <si>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</si>
  <si>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</si>
  <si>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</si>
  <si>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</si>
  <si>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</si>
  <si>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</si>
  <si>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</si>
  <si>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</si>
  <si>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</si>
  <si>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</si>
  <si>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</si>
  <si>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</si>
  <si>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</si>
  <si>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</si>
  <si>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</si>
  <si>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</si>
  <si>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</si>
  <si>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</si>
  <si>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</si>
  <si>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</si>
  <si>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</si>
  <si>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</si>
  <si>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</si>
  <si>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</si>
  <si>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</si>
  <si>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</si>
  <si>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</si>
  <si>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</si>
  <si>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</si>
  <si>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</si>
  <si>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</si>
  <si>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</si>
  <si>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</si>
  <si>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</si>
  <si>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</si>
  <si>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</si>
  <si>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</si>
  <si>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</si>
  <si>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</si>
  <si>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</si>
  <si>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</si>
  <si>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</si>
  <si>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</si>
  <si>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</si>
  <si>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</si>
  <si>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</si>
  <si>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</si>
  <si>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</si>
  <si>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</si>
  <si>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</si>
  <si>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</si>
  <si>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</si>
  <si>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</si>
  <si>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</si>
  <si>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</si>
  <si>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</si>
  <si>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</si>
  <si>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</si>
  <si>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</si>
  <si>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</si>
  <si>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</si>
  <si>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</si>
  <si>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</si>
  <si>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</si>
  <si>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</si>
  <si>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</si>
  <si>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</si>
  <si>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</si>
  <si>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</si>
  <si>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</si>
  <si>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</si>
  <si>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</si>
  <si>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</si>
  <si>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</si>
  <si>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</si>
  <si>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</si>
  <si>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</si>
  <si>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</si>
  <si>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</si>
  <si>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</si>
  <si>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</si>
  <si>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</si>
  <si>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</si>
  <si>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</si>
  <si>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</si>
  <si>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</si>
  <si>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</si>
  <si>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</si>
  <si>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</si>
  <si>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</si>
  <si>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</si>
  <si>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</si>
  <si>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</si>
  <si>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</si>
  <si>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</si>
  <si>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</si>
  <si>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</si>
  <si>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</si>
  <si>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</si>
  <si>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</si>
  <si>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</si>
  <si>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</si>
  <si>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</si>
  <si>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</si>
  <si>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</si>
  <si>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</si>
  <si>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</si>
  <si>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</si>
  <si>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</si>
  <si>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</si>
  <si>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</si>
  <si>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</si>
  <si>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</si>
  <si>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</si>
  <si>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</si>
  <si>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</si>
  <si>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</si>
  <si>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</si>
  <si>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</si>
  <si>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</si>
  <si>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</si>
  <si>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</si>
  <si>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</si>
  <si>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</si>
  <si>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</si>
  <si>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</si>
  <si>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</si>
  <si>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</si>
  <si>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</si>
  <si>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</si>
  <si>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</si>
  <si>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</si>
  <si>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</si>
  <si>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</si>
  <si>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</si>
  <si>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</si>
  <si>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</si>
  <si>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</si>
  <si>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</si>
  <si>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</si>
  <si>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</si>
  <si>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</si>
  <si>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</si>
  <si>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</si>
  <si>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</si>
  <si>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</si>
  <si>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</si>
  <si>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</si>
  <si>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</si>
  <si>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</si>
  <si>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</si>
  <si>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</si>
  <si>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</si>
  <si>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</si>
  <si>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</si>
  <si>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</si>
  <si>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</si>
  <si>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</si>
  <si>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</si>
  <si>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</si>
  <si>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</si>
  <si>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</si>
  <si>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</si>
  <si>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</si>
  <si>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</si>
  <si>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</si>
  <si>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</si>
  <si>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</si>
  <si>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</si>
  <si>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</si>
  <si>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</si>
  <si>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</si>
  <si>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</si>
  <si>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</si>
  <si>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</si>
  <si>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</si>
  <si>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</si>
  <si>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</si>
  <si>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</si>
  <si>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</si>
  <si>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</si>
  <si>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</si>
  <si>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</si>
  <si>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</si>
  <si>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</si>
  <si>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</si>
  <si>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</si>
  <si>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</si>
  <si>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</si>
  <si>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</si>
  <si>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</si>
  <si>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</si>
  <si>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</si>
  <si>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</si>
  <si>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</si>
  <si>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</si>
  <si>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</si>
  <si>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</si>
  <si>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</si>
  <si>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</si>
  <si>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</si>
  <si>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</si>
  <si>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</si>
  <si>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</si>
  <si>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</si>
  <si>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</si>
  <si>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</si>
  <si>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</si>
  <si>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</si>
  <si>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</si>
  <si>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</si>
  <si>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</si>
  <si>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</si>
  <si>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</si>
  <si>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</si>
  <si>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</si>
  <si>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</si>
  <si>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</si>
  <si>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</si>
  <si>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</si>
  <si>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</si>
  <si>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</si>
  <si>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</si>
  <si>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</si>
  <si>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</si>
  <si>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</si>
  <si>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</si>
  <si>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</si>
  <si>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</si>
  <si>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</si>
  <si>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</si>
  <si>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</si>
  <si>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</si>
  <si>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</si>
  <si>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</si>
  <si>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</si>
  <si>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</si>
  <si>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</si>
  <si>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</si>
  <si>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</si>
  <si>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</si>
  <si>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</si>
  <si>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</si>
  <si>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</si>
  <si>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</si>
  <si>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</si>
  <si>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</si>
  <si>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</si>
  <si>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</si>
  <si>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</si>
  <si>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</si>
  <si>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</si>
  <si>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</si>
  <si>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</si>
  <si>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</si>
  <si>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</si>
  <si>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</si>
  <si>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</si>
  <si>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</si>
  <si>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</si>
  <si>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</si>
  <si>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</si>
  <si>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</si>
  <si>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</si>
  <si>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</si>
  <si>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</si>
  <si>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</si>
  <si>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</si>
  <si>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</si>
  <si>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</si>
  <si>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</si>
  <si>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</si>
  <si>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</si>
  <si>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</si>
  <si>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</si>
  <si>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</si>
  <si>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</si>
  <si>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</si>
  <si>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</si>
  <si>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</si>
  <si>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</si>
  <si>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</si>
  <si>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</si>
  <si>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</si>
  <si>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</si>
  <si>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</si>
  <si>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</si>
  <si>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</si>
  <si>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</si>
  <si>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</si>
  <si>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</si>
  <si>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</si>
  <si>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</si>
  <si>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</si>
  <si>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</si>
  <si>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</si>
  <si>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</si>
  <si>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</si>
  <si>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</si>
  <si>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</si>
  <si>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</si>
  <si>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</si>
  <si>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</si>
  <si>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</si>
  <si>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</si>
  <si>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</si>
  <si>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</si>
  <si>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</si>
  <si>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</si>
  <si>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</si>
  <si>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</si>
  <si>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</si>
  <si>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</si>
  <si>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</si>
  <si>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</si>
  <si>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</si>
  <si>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</si>
  <si>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</si>
  <si>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</si>
  <si>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</si>
  <si>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</si>
  <si>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</si>
  <si>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</si>
  <si>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</si>
  <si>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</si>
  <si>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</si>
  <si>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</si>
  <si>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</si>
  <si>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</si>
  <si>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</si>
  <si>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</si>
  <si>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</si>
  <si>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</si>
  <si>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</si>
  <si>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</si>
  <si>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</si>
  <si>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</si>
  <si>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</si>
  <si>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</si>
  <si>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</si>
  <si>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</si>
  <si>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</si>
  <si>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</si>
  <si>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</si>
  <si>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</si>
  <si>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</si>
  <si>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</si>
  <si>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</si>
  <si>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</si>
  <si>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</si>
  <si>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</si>
  <si>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</si>
  <si>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</si>
  <si>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</si>
  <si>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</si>
  <si>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</si>
  <si>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</si>
  <si>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</si>
  <si>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</si>
  <si>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</si>
  <si>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</si>
  <si>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</si>
  <si>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</si>
  <si>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</si>
  <si>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</si>
  <si>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</si>
  <si>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</si>
  <si>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</si>
  <si>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</si>
  <si>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</si>
  <si>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</si>
  <si>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</si>
  <si>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</si>
  <si>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</si>
  <si>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</si>
  <si>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</si>
  <si>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</si>
  <si>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</si>
  <si>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</si>
  <si>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</si>
  <si>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</si>
  <si>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</si>
  <si>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</si>
  <si>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</si>
  <si>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</si>
  <si>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</si>
  <si>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</si>
  <si>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</si>
  <si>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</si>
  <si>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</si>
  <si>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</si>
  <si>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</si>
  <si>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</si>
  <si>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</si>
  <si>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</si>
  <si>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</si>
  <si>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</si>
  <si>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</si>
  <si>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</si>
  <si>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</si>
  <si>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</si>
  <si>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</si>
  <si>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</si>
  <si>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</si>
  <si>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</si>
  <si>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</si>
  <si>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</si>
  <si>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</si>
  <si>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</si>
  <si>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</si>
  <si>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</si>
  <si>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</si>
  <si>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</si>
  <si>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</si>
  <si>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</si>
  <si>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</si>
  <si>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</si>
  <si>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</si>
  <si>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</si>
  <si>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</si>
  <si>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</si>
  <si>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</si>
  <si>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</si>
  <si>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</si>
  <si>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</si>
  <si>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</si>
  <si>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</si>
  <si>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</si>
  <si>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</si>
  <si>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</si>
  <si>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</si>
  <si>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</si>
  <si>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</si>
  <si>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</si>
  <si>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</si>
  <si>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</si>
  <si>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</si>
  <si>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</si>
  <si>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</si>
  <si>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</si>
  <si>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</si>
  <si>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</si>
  <si>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</si>
  <si>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</si>
  <si>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</si>
  <si>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</si>
  <si>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</si>
  <si>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</si>
  <si>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</si>
  <si>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</si>
  <si>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</si>
  <si>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</si>
  <si>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</si>
  <si>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</si>
  <si>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</si>
  <si>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</si>
  <si>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</si>
  <si>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</si>
  <si>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</si>
  <si>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</si>
  <si>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</si>
  <si>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</si>
  <si>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</si>
  <si>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</si>
  <si>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</si>
  <si>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</si>
  <si>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</si>
  <si>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</si>
  <si>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</si>
  <si>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</si>
  <si>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</si>
  <si>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</si>
  <si>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</si>
  <si>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</si>
  <si>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</si>
  <si>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</si>
  <si>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</si>
  <si>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</si>
  <si>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</si>
  <si>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</si>
  <si>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</si>
  <si>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</si>
  <si>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</si>
  <si>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</si>
  <si>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</si>
  <si>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</si>
  <si>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</si>
  <si>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</si>
  <si>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</si>
  <si>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</si>
  <si>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</si>
  <si>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</si>
  <si>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</si>
  <si>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</si>
  <si>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</si>
  <si>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</si>
  <si>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</si>
  <si>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</si>
  <si>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</si>
  <si>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</si>
  <si>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</si>
  <si>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</si>
  <si>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</si>
  <si>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</si>
  <si>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</si>
  <si>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</si>
  <si>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</si>
  <si>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</si>
  <si>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</si>
  <si>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</si>
  <si>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</si>
  <si>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</si>
  <si>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</si>
  <si>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</si>
  <si>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</si>
  <si>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</si>
  <si>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</si>
  <si>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</si>
  <si>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</si>
  <si>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</si>
  <si>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</si>
  <si>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</si>
  <si>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</si>
  <si>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</si>
  <si>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</si>
  <si>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</si>
  <si>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</si>
  <si>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</si>
  <si>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</si>
  <si>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</si>
  <si>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</si>
  <si>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</si>
  <si>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</si>
  <si>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</si>
  <si>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</si>
  <si>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</si>
  <si>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</si>
  <si>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</si>
  <si>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</si>
  <si>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</si>
  <si>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</si>
  <si>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</si>
  <si>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</si>
  <si>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</si>
  <si>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</si>
  <si>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</si>
  <si>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</si>
  <si>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</si>
  <si>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</si>
  <si>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</si>
  <si>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</si>
  <si>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</si>
  <si>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</si>
  <si>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</si>
  <si>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</si>
  <si>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</si>
  <si>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</si>
  <si>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</si>
  <si>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</si>
  <si>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</si>
  <si>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</si>
  <si>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</si>
  <si>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</si>
  <si>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</si>
  <si>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</si>
  <si>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</si>
  <si>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</si>
  <si>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</si>
  <si>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</si>
  <si>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</si>
  <si>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</si>
  <si>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</si>
  <si>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</si>
  <si>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</si>
  <si>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</si>
  <si>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</si>
  <si>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</si>
  <si>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</si>
  <si>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</si>
  <si>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</si>
  <si>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</si>
  <si>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</si>
  <si>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</si>
  <si>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</si>
  <si>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</si>
  <si>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</si>
  <si>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</si>
  <si>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</si>
  <si>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</si>
  <si>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</si>
  <si>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</si>
  <si>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</si>
  <si>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</si>
  <si>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</si>
  <si>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</si>
  <si>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</si>
  <si>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</si>
  <si>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</si>
  <si>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</si>
  <si>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</si>
  <si>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</si>
  <si>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</si>
  <si>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</si>
  <si>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</si>
  <si>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</si>
  <si>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</si>
  <si>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</si>
  <si>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</si>
  <si>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</si>
  <si>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</si>
  <si>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</si>
  <si>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</si>
  <si>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</si>
  <si>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</si>
  <si>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</si>
  <si>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</si>
  <si>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</si>
  <si>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</si>
  <si>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</si>
  <si>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</si>
  <si>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</si>
  <si>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</si>
  <si>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</si>
  <si>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</si>
  <si>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</si>
  <si>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</si>
  <si>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</si>
  <si>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</si>
  <si>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</si>
  <si>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</si>
  <si>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</si>
  <si>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</si>
  <si>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</si>
  <si>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</si>
  <si>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</si>
  <si>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</si>
  <si>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</si>
  <si>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</si>
  <si>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</si>
  <si>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</si>
  <si>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</si>
  <si>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</si>
  <si>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</si>
  <si>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</si>
  <si>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</si>
  <si>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</si>
  <si>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</si>
  <si>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</si>
  <si>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</si>
  <si>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</si>
  <si>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</si>
  <si>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</si>
  <si>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</si>
  <si>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</si>
  <si>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</si>
  <si>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</si>
  <si>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</si>
  <si>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</si>
  <si>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</si>
  <si>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</si>
  <si>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</si>
  <si>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</si>
  <si>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</si>
  <si>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</si>
  <si>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</si>
  <si>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</si>
  <si>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</si>
  <si>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</si>
  <si>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</si>
  <si>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</si>
  <si>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</si>
  <si>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</si>
  <si>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</si>
  <si>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</si>
  <si>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</si>
  <si>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</si>
  <si>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</si>
  <si>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</si>
  <si>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</si>
  <si>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</si>
  <si>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</si>
  <si>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</si>
  <si>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</si>
  <si>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</si>
  <si>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</si>
  <si>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</si>
  <si>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</si>
  <si>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</si>
  <si>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</si>
  <si>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</si>
  <si>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</si>
  <si>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</si>
  <si>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</si>
  <si>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</si>
  <si>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</si>
  <si>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</si>
  <si>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</si>
  <si>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</si>
  <si>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</si>
  <si>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</si>
  <si>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</si>
  <si>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</si>
  <si>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</si>
  <si>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</si>
  <si>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</si>
  <si>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</si>
  <si>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</si>
  <si>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</si>
  <si>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</si>
  <si>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</si>
  <si>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</si>
  <si>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</si>
  <si>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</si>
  <si>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</si>
  <si>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</si>
  <si>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</si>
  <si>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</si>
  <si>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</si>
  <si>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</si>
  <si>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</si>
  <si>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</si>
  <si>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</si>
  <si>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</si>
  <si>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</si>
  <si>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</si>
  <si>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</si>
  <si>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</si>
  <si>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</si>
  <si>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</si>
  <si>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</si>
  <si>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</si>
  <si>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</si>
  <si>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</si>
  <si>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</si>
  <si>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</si>
  <si>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</si>
  <si>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</si>
  <si>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</si>
  <si>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</si>
  <si>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</si>
  <si>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</si>
  <si>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</si>
  <si>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</si>
  <si>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</si>
  <si>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</si>
  <si>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</si>
  <si>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</si>
  <si>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</si>
  <si>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</si>
  <si>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</si>
  <si>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</si>
  <si>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</si>
  <si>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</si>
  <si>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</si>
  <si>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</si>
  <si>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</si>
  <si>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</si>
  <si>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</si>
  <si>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</si>
  <si>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</si>
  <si>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</si>
  <si>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</si>
  <si>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</si>
  <si>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</si>
  <si>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</si>
  <si>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</si>
  <si>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</si>
  <si>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</si>
  <si>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</si>
  <si>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</si>
  <si>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</si>
  <si>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</si>
  <si>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</si>
  <si>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</si>
  <si>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</si>
  <si>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</si>
  <si>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</si>
  <si>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</si>
  <si>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</si>
  <si>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</si>
  <si>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</si>
  <si>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</si>
  <si>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</si>
  <si>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</si>
  <si>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</si>
  <si>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</si>
  <si>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</si>
  <si>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</si>
  <si>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</si>
  <si>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</si>
  <si>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</si>
  <si>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</si>
  <si>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</si>
  <si>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</si>
  <si>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</si>
  <si>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</si>
  <si>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</si>
  <si>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</si>
  <si>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</si>
  <si>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</si>
  <si>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</si>
  <si>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</si>
  <si>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</si>
  <si>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</si>
  <si>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</si>
  <si>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</si>
  <si>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</si>
  <si>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</si>
  <si>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</si>
  <si>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</si>
  <si>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</si>
  <si>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</si>
  <si>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</si>
  <si>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</si>
  <si>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</si>
  <si>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</si>
  <si>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</si>
  <si>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</si>
  <si>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</si>
  <si>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</si>
  <si>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</si>
  <si>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</si>
  <si>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</si>
  <si>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</si>
  <si>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</si>
  <si>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</si>
  <si>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</si>
  <si>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</si>
  <si>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</si>
  <si>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</si>
  <si>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</si>
  <si>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</si>
  <si>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</si>
  <si>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</si>
  <si>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</si>
  <si>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</si>
  <si>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</si>
  <si>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</si>
  <si>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</si>
  <si>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</si>
  <si>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</si>
  <si>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</si>
  <si>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</si>
  <si>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</si>
  <si>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</si>
  <si>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</si>
  <si>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</si>
  <si>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</si>
  <si>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</si>
  <si>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</si>
  <si>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</si>
  <si>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</si>
  <si>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</si>
  <si>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</si>
  <si>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</si>
  <si>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</si>
  <si>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</si>
  <si>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</si>
  <si>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</si>
  <si>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</si>
  <si>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</si>
  <si>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</si>
  <si>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</si>
  <si>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</si>
  <si>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</si>
  <si>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</si>
  <si>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</si>
  <si>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</si>
  <si>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</si>
  <si>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</si>
  <si>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</si>
  <si>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</si>
  <si>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</si>
  <si>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</si>
  <si>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</si>
  <si>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</si>
  <si>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</si>
  <si>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</si>
  <si>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</si>
  <si>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</si>
  <si>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</si>
  <si>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</si>
  <si>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</si>
  <si>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</si>
  <si>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</si>
  <si>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</si>
  <si>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</si>
  <si>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</si>
  <si>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</si>
  <si>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</si>
  <si>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</si>
  <si>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</si>
  <si>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</si>
  <si>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</si>
  <si>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</si>
  <si>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</si>
  <si>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</si>
  <si>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</si>
  <si>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</si>
  <si>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</si>
  <si>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</si>
  <si>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</si>
  <si>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</si>
  <si>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</si>
  <si>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</si>
  <si>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</si>
  <si>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</si>
  <si>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</si>
  <si>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</si>
  <si>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</si>
  <si>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</si>
  <si>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</si>
  <si>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</si>
  <si>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</si>
  <si>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</si>
  <si>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</si>
  <si>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</si>
  <si>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</si>
  <si>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</si>
  <si>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</si>
  <si>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</si>
  <si>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</si>
  <si>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</si>
  <si>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</si>
  <si>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</si>
  <si>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</si>
  <si>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</si>
  <si>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</si>
  <si>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</si>
  <si>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</si>
  <si>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</si>
  <si>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</si>
  <si>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</si>
  <si>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</si>
  <si>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</si>
  <si>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</si>
  <si>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</si>
  <si>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</si>
  <si>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</si>
  <si>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</si>
  <si>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</si>
  <si>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</si>
  <si>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</si>
  <si>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</si>
  <si>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</si>
  <si>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</si>
  <si>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</si>
  <si>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</si>
  <si>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</si>
  <si>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</si>
  <si>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</si>
  <si>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</si>
  <si>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</si>
  <si>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</si>
  <si>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</si>
  <si>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</si>
  <si>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</si>
  <si>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</si>
  <si>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</si>
  <si>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</si>
  <si>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</si>
  <si>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</si>
  <si>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</si>
  <si>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</si>
  <si>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</si>
  <si>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</si>
  <si>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</si>
  <si>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</si>
  <si>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</si>
  <si>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</si>
  <si>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</si>
  <si>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</si>
  <si>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</si>
  <si>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</si>
  <si>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</si>
  <si>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</si>
  <si>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</si>
  <si>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</si>
  <si>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</si>
  <si>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</si>
  <si>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</si>
  <si>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</si>
  <si>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</si>
  <si>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</si>
  <si>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</si>
  <si>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</si>
  <si>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</si>
  <si>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</si>
  <si>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</si>
  <si>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</si>
  <si>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</si>
  <si>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</si>
  <si>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</si>
  <si>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</si>
  <si>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</si>
  <si>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</si>
  <si>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</si>
  <si>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</si>
  <si>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</si>
  <si>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</si>
  <si>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</si>
  <si>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</si>
  <si>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</si>
  <si>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</si>
  <si>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</si>
  <si>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</si>
  <si>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</si>
  <si>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</si>
  <si>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</si>
  <si>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</si>
  <si>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</si>
  <si>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</si>
  <si>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</si>
  <si>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</si>
  <si>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</si>
  <si>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</si>
  <si>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</si>
  <si>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</si>
  <si>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</si>
  <si>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</si>
  <si>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</si>
  <si>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</si>
  <si>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</si>
  <si>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</si>
  <si>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</si>
  <si>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</si>
  <si>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</si>
  <si>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</si>
  <si>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</si>
  <si>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</si>
  <si>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</si>
  <si>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</si>
  <si>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</si>
  <si>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</si>
  <si>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</si>
  <si>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</si>
  <si>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</si>
  <si>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</si>
  <si>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</si>
  <si>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</si>
  <si>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</si>
  <si>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</si>
  <si>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</si>
  <si>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</si>
  <si>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</si>
  <si>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</si>
  <si>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</si>
  <si>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</si>
  <si>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</si>
  <si>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</si>
  <si>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</si>
  <si>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</si>
  <si>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</si>
  <si>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</si>
  <si>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</si>
  <si>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</si>
  <si>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</si>
  <si>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</si>
  <si>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</si>
  <si>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</si>
  <si>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</si>
  <si>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</si>
  <si>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</si>
  <si>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</si>
  <si>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</si>
  <si>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</si>
  <si>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</si>
  <si>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</si>
  <si>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</si>
  <si>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</si>
  <si>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</si>
  <si>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</si>
  <si>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</si>
  <si>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</si>
  <si>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</si>
  <si>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</si>
  <si>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</si>
  <si>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</si>
  <si>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</si>
  <si>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</si>
  <si>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</si>
  <si>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</si>
  <si>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</si>
  <si>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</si>
  <si>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</si>
  <si>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</si>
  <si>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</si>
  <si>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</si>
  <si>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</si>
  <si>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</si>
  <si>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</si>
  <si>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</si>
  <si>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</si>
  <si>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</si>
  <si>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</si>
  <si>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</si>
  <si>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</si>
  <si>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</si>
  <si>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</si>
  <si>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</si>
  <si>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</si>
  <si>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</si>
  <si>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</si>
  <si>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</si>
  <si>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</si>
  <si>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</si>
  <si>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</si>
  <si>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</si>
  <si>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</si>
  <si>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</si>
  <si>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</si>
  <si>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</si>
  <si>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</si>
  <si>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</si>
  <si>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</si>
  <si>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</si>
  <si>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</si>
  <si>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</si>
  <si>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</si>
  <si>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</si>
  <si>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</si>
  <si>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</si>
  <si>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</si>
  <si>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</si>
  <si>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</si>
  <si>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</si>
  <si>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</si>
  <si>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</si>
  <si>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</si>
  <si>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</si>
  <si>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</si>
  <si>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</si>
  <si>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</si>
  <si>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</si>
  <si>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</si>
  <si>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</si>
  <si>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</si>
  <si>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</si>
  <si>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</si>
  <si>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</si>
  <si>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</si>
  <si>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</si>
  <si>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</si>
  <si>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</si>
  <si>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</si>
  <si>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</si>
  <si>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</si>
  <si>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</si>
  <si>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</si>
  <si>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</si>
  <si>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</si>
  <si>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</si>
  <si>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</si>
  <si>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</si>
  <si>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</si>
  <si>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</si>
  <si>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</si>
  <si>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</si>
  <si>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</si>
  <si>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</si>
  <si>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</si>
  <si>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</si>
  <si>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</si>
  <si>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</si>
  <si>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</si>
  <si>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</si>
  <si>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</si>
  <si>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</si>
  <si>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</si>
  <si>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</si>
  <si>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</si>
  <si>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</si>
  <si>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</si>
  <si>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</si>
  <si>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</si>
  <si>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</si>
  <si>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</si>
  <si>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</si>
  <si>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</si>
  <si>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</si>
  <si>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</si>
  <si>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</si>
  <si>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</si>
  <si>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</si>
  <si>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</si>
  <si>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</si>
  <si>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</si>
  <si>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</si>
  <si>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</si>
  <si>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</si>
  <si>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</si>
  <si>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</si>
  <si>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</si>
  <si>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</si>
  <si>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</si>
  <si>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</si>
  <si>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</si>
  <si>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</si>
  <si>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</si>
  <si>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</si>
  <si>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</si>
  <si>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</si>
  <si>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</si>
  <si>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</si>
  <si>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</si>
  <si>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</si>
  <si>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</si>
  <si>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</si>
  <si>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</si>
  <si>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</si>
  <si>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</si>
  <si>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</si>
  <si>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</si>
  <si>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</si>
  <si>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</si>
  <si>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</si>
  <si>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</si>
  <si>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</si>
  <si>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</si>
  <si>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</si>
  <si>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</si>
  <si>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</si>
  <si>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</si>
  <si>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</si>
  <si>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</si>
  <si>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</si>
  <si>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</si>
  <si>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</si>
  <si>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</si>
  <si>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</si>
  <si>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</si>
  <si>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</si>
  <si>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</si>
  <si>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</si>
  <si>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</si>
  <si>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</si>
  <si>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</si>
  <si>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</si>
  <si>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</si>
  <si>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</si>
  <si>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</si>
  <si>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</si>
  <si>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</si>
  <si>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</si>
  <si>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</si>
  <si>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</si>
  <si>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</si>
  <si>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</si>
  <si>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</si>
  <si>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</si>
  <si>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</si>
  <si>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</si>
  <si>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</si>
  <si>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</si>
  <si>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</si>
  <si>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</si>
  <si>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</si>
  <si>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</si>
  <si>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</si>
  <si>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</si>
  <si>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</si>
  <si>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</si>
  <si>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</si>
  <si>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</si>
  <si>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</si>
  <si>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</si>
  <si>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</si>
  <si>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</si>
  <si>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</si>
  <si>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</si>
  <si>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</si>
  <si>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</si>
  <si>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</si>
  <si>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</si>
  <si>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</si>
  <si>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</si>
  <si>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</si>
  <si>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</si>
  <si>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</si>
  <si>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</si>
  <si>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</si>
  <si>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</si>
  <si>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</si>
  <si>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</si>
  <si>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</si>
  <si>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</si>
  <si>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</si>
  <si>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</si>
  <si>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</si>
  <si>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</si>
  <si>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</si>
  <si>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</si>
  <si>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</si>
  <si>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</si>
  <si>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</si>
  <si>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</si>
  <si>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</si>
  <si>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</si>
  <si>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</si>
  <si>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</si>
  <si>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</si>
  <si>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</si>
  <si>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</si>
  <si>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</si>
  <si>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</si>
  <si>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</si>
  <si>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</si>
  <si>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</si>
  <si>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</si>
  <si>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</si>
  <si>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</si>
  <si>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</si>
  <si>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</si>
  <si>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</si>
  <si>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</si>
  <si>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</si>
  <si>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</si>
  <si>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</si>
  <si>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</si>
  <si>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</si>
  <si>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</si>
  <si>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</si>
  <si>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</si>
  <si>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</si>
  <si>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</si>
  <si>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</si>
  <si>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</si>
  <si>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</si>
  <si>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</si>
  <si>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</si>
  <si>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</si>
  <si>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</si>
  <si>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</si>
  <si>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</si>
  <si>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</si>
  <si>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</si>
  <si>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</si>
  <si>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</si>
  <si>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</si>
  <si>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</si>
  <si>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</si>
  <si>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</si>
  <si>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</si>
  <si>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</si>
  <si>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</si>
  <si>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</si>
  <si>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</si>
  <si>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</si>
  <si>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</si>
  <si>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</si>
  <si>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</si>
  <si>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</si>
  <si>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</si>
  <si>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</si>
  <si>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</si>
  <si>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</si>
  <si>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</si>
  <si>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</si>
  <si>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</si>
  <si>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</si>
  <si>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</si>
  <si>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</si>
  <si>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</si>
  <si>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</si>
  <si>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</si>
  <si>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</si>
  <si>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</si>
  <si>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</si>
  <si>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</si>
  <si>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</si>
  <si>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</si>
  <si>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</si>
  <si>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</si>
  <si>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</si>
  <si>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</si>
  <si>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</si>
  <si>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</si>
  <si>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</si>
  <si>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</si>
  <si>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</si>
  <si>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</si>
  <si>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</si>
  <si>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</si>
  <si>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</si>
  <si>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</si>
  <si>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</si>
  <si>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</si>
  <si>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</si>
  <si>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</si>
  <si>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</si>
  <si>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</si>
  <si>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</si>
  <si>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</si>
  <si>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</si>
  <si>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</si>
  <si>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</si>
  <si>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</si>
  <si>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</si>
  <si>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</si>
  <si>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</si>
  <si>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</si>
  <si>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</si>
  <si>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</si>
  <si>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</si>
  <si>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</si>
  <si>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</si>
  <si>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</si>
  <si>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</si>
  <si>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</si>
  <si>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</si>
  <si>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</si>
  <si>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</si>
  <si>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</si>
  <si>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</si>
  <si>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</si>
  <si>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</si>
  <si>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</si>
  <si>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</si>
  <si>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</si>
  <si>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</si>
  <si>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</si>
  <si>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</si>
  <si>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</si>
  <si>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</si>
  <si>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</si>
  <si>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</si>
  <si>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</si>
  <si>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</si>
  <si>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</si>
  <si>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</si>
  <si>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</si>
  <si>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</si>
  <si>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</si>
  <si>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</si>
  <si>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</si>
  <si>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</si>
  <si>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</si>
  <si>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</si>
  <si>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</si>
  <si>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</si>
  <si>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</si>
  <si>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</si>
  <si>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</si>
  <si>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</si>
  <si>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</si>
  <si>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</si>
  <si>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</si>
  <si>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</si>
  <si>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</si>
  <si>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</si>
  <si>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</si>
  <si>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</si>
  <si>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</si>
  <si>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</si>
  <si>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</si>
  <si>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</si>
  <si>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</si>
  <si>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</si>
  <si>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</si>
  <si>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</si>
  <si>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</si>
  <si>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</si>
  <si>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</si>
  <si>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</si>
  <si>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</si>
  <si>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</si>
  <si>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</si>
  <si>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</si>
  <si>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</si>
  <si>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</si>
  <si>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</si>
  <si>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</si>
  <si>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</si>
  <si>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</si>
  <si>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</si>
  <si>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</si>
  <si>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</si>
  <si>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</si>
  <si>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</si>
  <si>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</si>
  <si>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</si>
  <si>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</si>
  <si>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</si>
  <si>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</si>
  <si>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</si>
  <si>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</si>
  <si>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</si>
  <si>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</si>
  <si>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</si>
  <si>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</si>
  <si>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</si>
  <si>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</si>
  <si>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</si>
  <si>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</si>
  <si>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</si>
  <si>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</si>
  <si>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</si>
  <si>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</si>
  <si>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</si>
  <si>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</si>
  <si>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</si>
  <si>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</si>
  <si>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</si>
  <si>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</si>
  <si>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</si>
  <si>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</si>
  <si>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</si>
  <si>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</si>
  <si>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</si>
  <si>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</si>
  <si>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</si>
  <si>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</si>
  <si>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</si>
  <si>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</si>
  <si>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</si>
  <si>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</si>
  <si>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</si>
  <si>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</si>
  <si>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</si>
  <si>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</si>
  <si>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</si>
  <si>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</si>
  <si>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</si>
  <si>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</si>
  <si>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</si>
  <si>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</si>
  <si>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</si>
  <si>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</si>
  <si>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</si>
  <si>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</si>
  <si>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</si>
  <si>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</si>
  <si>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</si>
  <si>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</si>
  <si>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</si>
  <si>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</si>
  <si>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</si>
  <si>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</si>
  <si>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</si>
  <si>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</si>
  <si>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</si>
  <si>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</si>
  <si>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</si>
  <si>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</si>
  <si>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</si>
  <si>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</si>
  <si>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</si>
  <si>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</si>
  <si>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</si>
  <si>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</si>
  <si>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</si>
  <si>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</si>
  <si>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</si>
  <si>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</si>
  <si>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</si>
  <si>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</si>
  <si>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</si>
  <si>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</si>
  <si>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</si>
  <si>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</si>
  <si>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</si>
  <si>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</si>
  <si>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</si>
  <si>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</si>
  <si>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</si>
  <si>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</si>
  <si>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</si>
  <si>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</si>
  <si>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</si>
  <si>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</si>
  <si>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</si>
  <si>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</si>
  <si>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</si>
  <si>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</si>
  <si>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</si>
  <si>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</si>
  <si>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</si>
  <si>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</si>
  <si>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</si>
  <si>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</si>
  <si>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</si>
  <si>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</si>
  <si>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</si>
  <si>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</si>
  <si>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</si>
  <si>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</si>
  <si>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</si>
  <si>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</si>
  <si>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</si>
  <si>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</si>
  <si>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</si>
  <si>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</si>
  <si>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</si>
  <si>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</si>
  <si>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</si>
  <si>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</si>
  <si>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</si>
  <si>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</si>
  <si>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</si>
  <si>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</si>
  <si>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</si>
  <si>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</si>
  <si>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</si>
  <si>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</si>
  <si>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</si>
  <si>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</si>
  <si>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</si>
  <si>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</si>
  <si>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</si>
  <si>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</si>
  <si>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</si>
  <si>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</si>
  <si>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</si>
  <si>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</si>
  <si>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</si>
  <si>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</si>
  <si>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</si>
  <si>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</si>
  <si>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</si>
  <si>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</si>
  <si>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</si>
  <si>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</si>
  <si>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</si>
  <si>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</si>
  <si>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</si>
  <si>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</si>
  <si>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</si>
  <si>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</si>
  <si>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</si>
  <si>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</si>
  <si>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</si>
  <si>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</si>
  <si>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</si>
  <si>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</si>
  <si>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</si>
  <si>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</si>
  <si>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</si>
  <si>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</si>
  <si>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</si>
  <si>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</si>
  <si>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</si>
  <si>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</si>
  <si>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</si>
  <si>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</si>
  <si>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</si>
  <si>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</si>
  <si>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</si>
  <si>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</si>
  <si>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</si>
  <si>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</si>
  <si>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</si>
  <si>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</si>
  <si>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</si>
  <si>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</si>
  <si>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</si>
  <si>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</si>
  <si>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</si>
  <si>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</si>
  <si>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</si>
  <si>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</si>
  <si>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</si>
  <si>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</si>
  <si>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</si>
  <si>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</si>
  <si>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</si>
  <si>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</si>
  <si>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</si>
  <si>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</si>
  <si>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</si>
  <si>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</si>
  <si>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</si>
  <si>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</si>
  <si>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</si>
  <si>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</si>
  <si>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</si>
  <si>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</si>
  <si>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</si>
  <si>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</si>
  <si>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</si>
  <si>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</si>
  <si>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</si>
  <si>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</si>
  <si>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</si>
  <si>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</si>
  <si>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</si>
  <si>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</si>
  <si>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</si>
  <si>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</si>
  <si>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</si>
  <si>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</si>
  <si>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</si>
  <si>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</si>
  <si>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</si>
  <si>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</si>
  <si>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</si>
  <si>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</si>
  <si>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</si>
  <si>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</si>
  <si>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</si>
  <si>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</si>
  <si>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</si>
  <si>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</si>
  <si>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</si>
  <si>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</si>
  <si>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</si>
  <si>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</si>
  <si>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</si>
  <si>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</si>
  <si>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</si>
  <si>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</si>
  <si>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</si>
  <si>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</si>
  <si>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</si>
  <si>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</si>
  <si>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</si>
  <si>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</si>
  <si>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</si>
  <si>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</si>
  <si>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</si>
  <si>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</si>
  <si>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</si>
  <si>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</si>
  <si>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</si>
  <si>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</si>
  <si>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</si>
  <si>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</si>
  <si>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</si>
  <si>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</si>
  <si>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</si>
  <si>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</si>
  <si>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</si>
  <si>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</si>
  <si>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</si>
  <si>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</si>
  <si>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</si>
  <si>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</si>
  <si>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</si>
  <si>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</si>
  <si>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</si>
  <si>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</si>
  <si>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</si>
  <si>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</si>
  <si>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</si>
  <si>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</si>
  <si>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</si>
  <si>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</si>
  <si>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</si>
  <si>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</si>
  <si>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</si>
  <si>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</si>
  <si>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</si>
  <si>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</si>
  <si>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</si>
  <si>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</si>
  <si>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</si>
  <si>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</si>
  <si>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</si>
  <si>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</si>
  <si>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</si>
  <si>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</si>
  <si>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</si>
  <si>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</si>
  <si>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</si>
  <si>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</si>
  <si>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</si>
  <si>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</si>
  <si>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</si>
  <si>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</si>
  <si>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</si>
  <si>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</si>
  <si>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</si>
  <si>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</si>
  <si>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</si>
  <si>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</si>
  <si>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</si>
  <si>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</si>
  <si>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</si>
  <si>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</si>
  <si>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</si>
  <si>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</si>
  <si>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</si>
  <si>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</si>
  <si>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</si>
  <si>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</si>
  <si>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</si>
  <si>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</si>
  <si>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</si>
  <si>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</si>
  <si>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</si>
  <si>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</si>
  <si>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</si>
  <si>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</si>
  <si>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</si>
  <si>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</si>
  <si>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</si>
  <si>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</si>
  <si>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</si>
  <si>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</si>
  <si>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</si>
  <si>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</si>
  <si>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</si>
  <si>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</si>
  <si>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</si>
  <si>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</si>
  <si>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</si>
  <si>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</si>
  <si>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</si>
  <si>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</si>
  <si>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</si>
  <si>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</si>
  <si>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</si>
  <si>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</si>
  <si>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</si>
  <si>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</si>
  <si>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</si>
  <si>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</si>
  <si>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</si>
  <si>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</si>
  <si>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</si>
  <si>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</si>
  <si>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</si>
  <si>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</si>
  <si>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</si>
  <si>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</si>
  <si>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</si>
  <si>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</si>
  <si>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</si>
  <si>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</si>
  <si>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</si>
  <si>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</si>
  <si>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</si>
  <si>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</si>
  <si>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</si>
  <si>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</si>
  <si>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</si>
  <si>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</si>
  <si>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</si>
  <si>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</si>
  <si>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</si>
  <si>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</si>
  <si>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</si>
  <si>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</si>
  <si>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</si>
  <si>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</si>
  <si>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</si>
  <si>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</si>
  <si>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</si>
  <si>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</si>
  <si>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</si>
  <si>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</si>
  <si>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</si>
  <si>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</si>
  <si>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</si>
  <si>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</si>
  <si>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</si>
  <si>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</si>
  <si>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</si>
  <si>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</si>
  <si>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</si>
  <si>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</si>
  <si>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</si>
  <si>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</si>
  <si>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</si>
  <si>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</si>
  <si>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</si>
  <si>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</si>
  <si>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</si>
  <si>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</si>
  <si>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</si>
  <si>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</si>
  <si>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</si>
  <si>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</si>
  <si>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</si>
  <si>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</si>
  <si>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</si>
  <si>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</si>
  <si>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</si>
  <si>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</si>
  <si>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</si>
  <si>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</si>
  <si>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</si>
  <si>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</si>
  <si>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</si>
  <si>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</si>
  <si>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</si>
  <si>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</si>
  <si>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</si>
  <si>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</si>
  <si>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</si>
  <si>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</si>
  <si>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</si>
  <si>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</si>
  <si>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</si>
  <si>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</si>
  <si>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</si>
  <si>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</si>
  <si>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</si>
  <si>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</si>
  <si>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</si>
  <si>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</si>
  <si>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</si>
  <si>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</si>
  <si>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</si>
  <si>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</si>
  <si>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</si>
  <si>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</si>
  <si>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</si>
  <si>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</si>
  <si>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</si>
  <si>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</si>
  <si>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</si>
  <si>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</si>
  <si>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</si>
  <si>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</si>
  <si>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</si>
  <si>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</si>
  <si>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</si>
  <si>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</si>
  <si>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</si>
  <si>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</si>
  <si>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</si>
  <si>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</si>
  <si>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</si>
  <si>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</si>
  <si>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</si>
  <si>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</si>
  <si>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</si>
  <si>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</si>
  <si>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</si>
  <si>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</si>
  <si>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</si>
  <si>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</si>
  <si>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</si>
  <si>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</si>
  <si>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</si>
  <si>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</si>
  <si>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</si>
  <si>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</si>
  <si>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</si>
  <si>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</si>
  <si>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</si>
  <si>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</si>
  <si>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</si>
  <si>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</si>
  <si>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</si>
  <si>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</si>
  <si>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</si>
  <si>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</si>
  <si>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</si>
  <si>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</si>
  <si>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</si>
  <si>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</si>
  <si>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</si>
  <si>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</si>
  <si>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</si>
  <si>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</si>
  <si>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</si>
  <si>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</si>
  <si>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</si>
  <si>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</si>
  <si>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</si>
  <si>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</si>
  <si>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</si>
  <si>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</si>
  <si>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</si>
  <si>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</si>
  <si>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</si>
  <si>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</si>
  <si>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</si>
  <si>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</si>
  <si>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</si>
  <si>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</si>
  <si>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</si>
  <si>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</si>
  <si>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</si>
  <si>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</si>
  <si>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</si>
  <si>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</si>
  <si>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</si>
  <si>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</si>
  <si>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</si>
  <si>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</si>
  <si>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</si>
  <si>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</si>
  <si>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</si>
  <si>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</si>
  <si>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</si>
  <si>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</si>
  <si>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</si>
  <si>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</si>
  <si>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</si>
  <si>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</si>
  <si>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</si>
  <si>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</si>
  <si>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</si>
  <si>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</si>
  <si>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</si>
  <si>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</si>
  <si>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</si>
  <si>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</si>
  <si>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</si>
  <si>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</si>
  <si>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</si>
  <si>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</si>
  <si>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</si>
  <si>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</si>
  <si>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</si>
  <si>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</si>
  <si>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</si>
  <si>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</si>
  <si>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</si>
  <si>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</si>
  <si>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</si>
  <si>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</si>
  <si>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</si>
  <si>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</si>
  <si>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</si>
  <si>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</si>
  <si>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</si>
  <si>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</si>
  <si>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</si>
  <si>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</si>
  <si>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</si>
  <si>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</si>
  <si>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</si>
  <si>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</si>
  <si>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</si>
  <si>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</si>
  <si>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</si>
  <si>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</si>
  <si>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</si>
  <si>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</si>
  <si>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</si>
  <si>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</si>
  <si>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</si>
  <si>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</si>
  <si>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</si>
  <si>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</si>
  <si>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</si>
  <si>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</si>
  <si>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</si>
  <si>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</si>
  <si>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</si>
  <si>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</si>
  <si>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</si>
  <si>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</si>
  <si>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</si>
  <si>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</si>
  <si>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</si>
  <si>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</si>
  <si>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</si>
  <si>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</si>
  <si>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</si>
  <si>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</si>
  <si>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</si>
  <si>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</si>
  <si>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</si>
  <si>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</si>
  <si>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</si>
  <si>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</si>
  <si>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</si>
  <si>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</si>
  <si>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</si>
  <si>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</si>
  <si>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</si>
  <si>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</si>
  <si>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</si>
  <si>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</si>
  <si>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</si>
  <si>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</si>
  <si>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</si>
  <si>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</si>
  <si>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</si>
  <si>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</si>
  <si>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</si>
  <si>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</si>
  <si>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</si>
  <si>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</si>
  <si>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</si>
  <si>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</si>
  <si>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</si>
  <si>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</si>
  <si>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</si>
  <si>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</si>
  <si>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</si>
  <si>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</si>
  <si>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</si>
  <si>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</si>
  <si>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</si>
  <si>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</si>
  <si>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</si>
  <si>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</si>
  <si>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</si>
  <si>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</si>
  <si>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</si>
  <si>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</si>
  <si>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</si>
  <si>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</si>
  <si>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</si>
  <si>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</si>
  <si>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</si>
  <si>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</si>
  <si>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</si>
  <si>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</si>
  <si>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</si>
  <si>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</si>
  <si>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</si>
  <si>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</si>
  <si>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</si>
  <si>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</si>
  <si>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</si>
  <si>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</si>
  <si>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</si>
  <si>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</si>
  <si>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</si>
  <si>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</si>
  <si>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</si>
  <si>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</si>
  <si>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</si>
  <si>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</si>
  <si>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</si>
  <si>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</si>
  <si>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</si>
  <si>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</si>
  <si>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</si>
  <si>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</si>
  <si>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</si>
  <si>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</si>
  <si>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</si>
  <si>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</si>
  <si>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</si>
  <si>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</si>
  <si>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</si>
  <si>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</si>
  <si>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</si>
  <si>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</si>
  <si>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</si>
  <si>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</si>
  <si>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</si>
  <si>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</si>
  <si>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</si>
  <si>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</si>
  <si>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</si>
  <si>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</si>
  <si>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</si>
  <si>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</si>
  <si>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</si>
  <si>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</si>
  <si>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</si>
  <si>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</si>
  <si>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</si>
  <si>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</si>
  <si>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</si>
  <si>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</si>
  <si>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</si>
  <si>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</si>
  <si>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</si>
  <si>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</si>
  <si>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</si>
  <si>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</si>
  <si>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</si>
  <si>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</si>
  <si>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</si>
  <si>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</si>
  <si>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</si>
  <si>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</si>
  <si>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</si>
  <si>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</si>
  <si>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</si>
  <si>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</si>
  <si>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</si>
  <si>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</si>
  <si>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</si>
  <si>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</si>
  <si>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</si>
  <si>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</si>
  <si>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</si>
  <si>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</si>
  <si>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</si>
  <si>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</si>
  <si>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</si>
  <si>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</si>
  <si>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</si>
  <si>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</si>
  <si>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</si>
  <si>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</si>
  <si>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</si>
  <si>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</si>
  <si>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</si>
  <si>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</si>
  <si>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</si>
  <si>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</si>
  <si>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</si>
  <si>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</si>
  <si>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</si>
  <si>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</si>
  <si>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</si>
  <si>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</si>
  <si>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</si>
  <si>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</si>
  <si>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</si>
  <si>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</si>
  <si>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</si>
  <si>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</si>
  <si>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</si>
  <si>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</si>
  <si>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</si>
  <si>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</si>
  <si>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</si>
  <si>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</si>
  <si>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</si>
  <si>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</si>
  <si>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</si>
  <si>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</si>
  <si>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</si>
  <si>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</si>
  <si>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</si>
  <si>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</si>
  <si>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</si>
  <si>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</si>
  <si>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</si>
  <si>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</si>
  <si>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</si>
  <si>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</si>
  <si>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</si>
  <si>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</si>
  <si>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</si>
  <si>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</si>
  <si>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</si>
  <si>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</si>
  <si>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</si>
  <si>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</si>
  <si>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</si>
  <si>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</si>
  <si>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</si>
  <si>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</si>
  <si>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</si>
  <si>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</si>
  <si>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</si>
  <si>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</si>
  <si>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</si>
  <si>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</si>
  <si>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</si>
  <si>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</si>
  <si>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</si>
  <si>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</si>
  <si>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</si>
  <si>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</si>
  <si>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</si>
  <si>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</si>
  <si>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</si>
  <si>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</si>
  <si>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</si>
  <si>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</si>
  <si>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</si>
  <si>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</si>
  <si>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</si>
  <si>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</si>
  <si>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</si>
  <si>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</si>
  <si>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</si>
  <si>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</si>
  <si>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</si>
  <si>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</si>
  <si>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</si>
  <si>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</si>
  <si>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</si>
  <si>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</si>
  <si>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</si>
  <si>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</si>
  <si>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</si>
  <si>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</si>
  <si>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</si>
  <si>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</si>
  <si>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</si>
  <si>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</si>
  <si>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</si>
  <si>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</si>
  <si>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</si>
  <si>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</si>
  <si>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</si>
  <si>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</si>
  <si>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</si>
  <si>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</si>
  <si>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</si>
  <si>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</si>
  <si>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</si>
  <si>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</si>
  <si>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</si>
  <si>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</si>
  <si>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</si>
  <si>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</si>
  <si>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</si>
  <si>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</si>
  <si>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</si>
  <si>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</si>
  <si>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</si>
  <si>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</si>
  <si>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</si>
  <si>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</si>
  <si>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</si>
  <si>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</si>
  <si>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</si>
  <si>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</si>
  <si>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</si>
  <si>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</si>
  <si>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</si>
  <si>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</si>
  <si>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</si>
  <si>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</si>
  <si>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</si>
  <si>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</si>
  <si>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</si>
  <si>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</si>
  <si>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</si>
  <si>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</si>
  <si>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</si>
  <si>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</si>
  <si>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</si>
  <si>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</si>
  <si>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</si>
  <si>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</si>
  <si>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</si>
  <si>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</si>
  <si>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</si>
  <si>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</si>
  <si>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</si>
  <si>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</si>
  <si>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</si>
  <si>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</si>
  <si>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</si>
  <si>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</si>
  <si>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</si>
  <si>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</si>
  <si>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</si>
  <si>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</si>
  <si>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</si>
  <si>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</si>
  <si>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</si>
  <si>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</si>
  <si>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</si>
  <si>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</si>
  <si>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</si>
  <si>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</si>
  <si>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</si>
  <si>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</si>
  <si>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</si>
  <si>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</si>
  <si>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</si>
  <si>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</si>
  <si>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</si>
  <si>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</si>
  <si>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</si>
  <si>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</si>
  <si>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</si>
  <si>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</si>
  <si>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</si>
  <si>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</si>
  <si>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</si>
  <si>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</si>
  <si>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</si>
  <si>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</si>
  <si>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</si>
  <si>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</si>
  <si>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</si>
  <si>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</si>
  <si>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</si>
  <si>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</si>
  <si>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</si>
  <si>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</si>
  <si>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</si>
  <si>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</si>
  <si>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</si>
  <si>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</si>
  <si>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</si>
  <si>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</si>
  <si>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</si>
  <si>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</si>
  <si>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</si>
  <si>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</si>
  <si>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</si>
  <si>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</si>
  <si>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</si>
  <si>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</si>
  <si>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</si>
  <si>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</si>
  <si>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</si>
  <si>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</si>
  <si>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</si>
  <si>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</si>
  <si>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</si>
  <si>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</si>
  <si>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</si>
  <si>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</si>
  <si>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</si>
  <si>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</si>
  <si>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</si>
  <si>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</si>
  <si>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</si>
  <si>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</si>
  <si>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</si>
  <si>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</si>
  <si>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</si>
  <si>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</si>
  <si>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</si>
  <si>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</si>
  <si>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</si>
  <si>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</si>
  <si>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</si>
  <si>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</si>
  <si>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</si>
  <si>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</si>
  <si>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</si>
  <si>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</si>
  <si>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</si>
  <si>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</si>
  <si>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</si>
  <si>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</si>
  <si>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</si>
  <si>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</si>
  <si>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</si>
  <si>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</si>
  <si>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</si>
  <si>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</si>
  <si>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</si>
  <si>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</si>
  <si>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</si>
  <si>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</si>
  <si>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</si>
  <si>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</si>
  <si>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</si>
  <si>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</si>
  <si>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</si>
  <si>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</si>
  <si>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</si>
  <si>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</si>
  <si>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</si>
  <si>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</si>
  <si>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</si>
  <si>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</si>
  <si>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</si>
  <si>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</si>
  <si>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</si>
  <si>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</si>
  <si>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</si>
  <si>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</si>
  <si>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</si>
  <si>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</si>
  <si>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</si>
  <si>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</si>
  <si>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</si>
  <si>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</si>
  <si>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</si>
  <si>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</si>
  <si>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</si>
  <si>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</si>
  <si>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</si>
  <si>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</si>
  <si>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</si>
  <si>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</si>
  <si>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</si>
  <si>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</si>
  <si>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</si>
  <si>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</si>
  <si>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</si>
  <si>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</si>
  <si>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</si>
  <si>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</si>
  <si>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</si>
  <si>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</si>
  <si>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</si>
  <si>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</si>
  <si>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</si>
  <si>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</si>
  <si>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</si>
  <si>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</si>
  <si>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</si>
  <si>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</si>
  <si>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</si>
  <si>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</si>
  <si>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</si>
  <si>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</si>
  <si>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</si>
  <si>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</si>
  <si>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</si>
  <si>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</si>
  <si>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</si>
  <si>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</si>
  <si>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</si>
  <si>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</si>
  <si>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</si>
  <si>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</si>
  <si>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</si>
  <si>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</si>
  <si>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</si>
  <si>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</si>
  <si>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</si>
  <si>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</si>
  <si>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</si>
  <si>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</si>
  <si>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</si>
  <si>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</si>
  <si>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</si>
  <si>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</si>
  <si>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</si>
  <si>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</si>
  <si>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</si>
  <si>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</si>
  <si>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</si>
  <si>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</si>
  <si>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</si>
  <si>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</si>
  <si>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</si>
  <si>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</si>
  <si>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</si>
  <si>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</si>
  <si>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</si>
  <si>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</si>
  <si>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</si>
  <si>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</si>
  <si>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</si>
  <si>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</si>
  <si>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</si>
  <si>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</si>
  <si>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</si>
  <si>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</si>
  <si>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</si>
  <si>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</si>
  <si>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</si>
  <si>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</si>
  <si>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</si>
  <si>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</si>
  <si>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</si>
  <si>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</si>
  <si>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</si>
  <si>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</si>
  <si>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</si>
  <si>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</si>
  <si>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</si>
  <si>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</si>
  <si>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</si>
  <si>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</si>
  <si>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</si>
  <si>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</si>
  <si>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</si>
  <si>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</si>
  <si>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</si>
  <si>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</si>
  <si>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</si>
  <si>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</si>
  <si>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</si>
  <si>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</si>
  <si>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</si>
  <si>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</si>
  <si>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</si>
  <si>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</si>
  <si>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</si>
  <si>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</si>
  <si>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</si>
  <si>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</si>
  <si>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</si>
  <si>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</si>
  <si>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</si>
  <si>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</si>
  <si>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</si>
  <si>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</si>
  <si>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</si>
  <si>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</si>
  <si>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</si>
  <si>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</si>
  <si>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</si>
  <si>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</si>
  <si>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</si>
  <si>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</si>
  <si>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</si>
  <si>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</si>
  <si>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</si>
  <si>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</si>
  <si>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</si>
  <si>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</si>
  <si>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</si>
  <si>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</si>
  <si>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</si>
  <si>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</si>
  <si>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</si>
  <si>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</si>
  <si>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</si>
  <si>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</si>
  <si>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</si>
  <si>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</si>
  <si>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</si>
  <si>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</si>
  <si>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</si>
  <si>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</si>
  <si>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</si>
  <si>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</si>
  <si>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</si>
  <si>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</si>
  <si>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</si>
  <si>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</si>
  <si>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</si>
  <si>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</si>
  <si>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</si>
  <si>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</si>
  <si>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</si>
  <si>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</si>
  <si>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</si>
  <si>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</si>
  <si>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</si>
  <si>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</si>
  <si>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</si>
  <si>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</si>
  <si>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</si>
  <si>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</si>
  <si>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</si>
  <si>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</si>
  <si>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</si>
  <si>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</si>
  <si>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</si>
  <si>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</si>
  <si>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</si>
  <si>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</si>
  <si>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</si>
  <si>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</si>
  <si>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</si>
  <si>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</si>
  <si>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</si>
  <si>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</si>
  <si>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</si>
  <si>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</si>
  <si>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</si>
  <si>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</si>
  <si>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</si>
  <si>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</si>
  <si>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</si>
  <si>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</si>
  <si>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</si>
  <si>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</si>
  <si>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</si>
  <si>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</si>
  <si>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</si>
  <si>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</si>
  <si>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</si>
  <si>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</si>
  <si>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</si>
  <si>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</si>
  <si>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</si>
  <si>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</si>
  <si>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</si>
  <si>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</si>
  <si>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</si>
  <si>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</si>
  <si>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</si>
  <si>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</si>
  <si>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</si>
  <si>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</si>
  <si>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</si>
  <si>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</si>
  <si>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</si>
  <si>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</si>
  <si>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</si>
  <si>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</si>
  <si>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</si>
  <si>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</si>
  <si>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</si>
  <si>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</si>
  <si>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</si>
  <si>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</si>
  <si>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</si>
  <si>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</si>
  <si>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</si>
  <si>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</si>
  <si>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</si>
  <si>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</si>
  <si>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</si>
  <si>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</si>
  <si>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</si>
  <si>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</si>
  <si>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</si>
  <si>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</si>
  <si>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</si>
  <si>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</si>
  <si>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</si>
  <si>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</si>
  <si>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</si>
  <si>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</si>
  <si>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</si>
  <si>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</si>
  <si>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</si>
  <si>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</si>
  <si>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</si>
  <si>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</si>
  <si>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</si>
  <si>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</si>
  <si>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</si>
  <si>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</si>
  <si>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</si>
  <si>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</si>
  <si>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</si>
  <si>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</si>
  <si>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</si>
  <si>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</si>
  <si>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</si>
  <si>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</si>
  <si>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</si>
  <si>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</si>
  <si>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</si>
  <si>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</si>
  <si>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</si>
  <si>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</si>
  <si>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</si>
  <si>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</si>
  <si>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</si>
  <si>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</si>
  <si>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</si>
  <si>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</si>
  <si>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</si>
  <si>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</si>
  <si>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</si>
  <si>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</si>
  <si>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</si>
  <si>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</si>
  <si>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</si>
  <si>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</si>
  <si>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</si>
  <si>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</si>
  <si>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</si>
  <si>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</si>
  <si>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</si>
  <si>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</si>
  <si>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</si>
  <si>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</si>
  <si>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</si>
  <si>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</si>
  <si>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</si>
  <si>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</si>
  <si>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</si>
  <si>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</si>
  <si>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</si>
  <si>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</si>
  <si>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</si>
  <si>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</si>
  <si>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</si>
  <si>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</si>
  <si>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</si>
  <si>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</si>
  <si>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</si>
  <si>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</si>
  <si>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</si>
  <si>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</si>
  <si>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</si>
  <si>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</si>
  <si>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</si>
  <si>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</si>
  <si>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</si>
  <si>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</si>
  <si>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</si>
  <si>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</si>
  <si>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</si>
  <si>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</si>
  <si>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</si>
  <si>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</si>
  <si>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</si>
  <si>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</si>
  <si>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</si>
  <si>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</si>
  <si>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</si>
  <si>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</si>
  <si>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</si>
  <si>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</si>
  <si>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</si>
  <si>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</si>
  <si>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</si>
  <si>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</si>
  <si>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</si>
  <si>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</si>
  <si>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</si>
  <si>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</si>
  <si>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</si>
  <si>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</si>
  <si>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</si>
  <si>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</si>
  <si>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</si>
  <si>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</si>
  <si>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</si>
  <si>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</si>
  <si>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</si>
  <si>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</si>
  <si>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</si>
  <si>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</si>
  <si>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</si>
  <si>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</si>
  <si>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</si>
  <si>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</si>
  <si>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</si>
  <si>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</si>
  <si>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</si>
  <si>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</si>
  <si>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</si>
  <si>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</si>
  <si>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</si>
  <si>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</si>
  <si>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</si>
  <si>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</si>
  <si>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</si>
  <si>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</si>
  <si>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</si>
  <si>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</si>
  <si>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</si>
  <si>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</si>
  <si>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</si>
  <si>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</si>
  <si>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</si>
  <si>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</si>
  <si>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</si>
  <si>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</si>
  <si>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</si>
  <si>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</si>
  <si>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</si>
  <si>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</si>
  <si>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</si>
  <si>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</si>
  <si>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</si>
  <si>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</si>
  <si>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</si>
  <si>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</si>
  <si>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</si>
  <si>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</si>
  <si>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</si>
  <si>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</si>
  <si>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</si>
  <si>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</si>
  <si>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</si>
  <si>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</si>
  <si>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</si>
  <si>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</si>
  <si>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</si>
  <si>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</si>
  <si>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</si>
  <si>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</si>
  <si>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</si>
  <si>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</si>
  <si>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</si>
  <si>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</si>
  <si>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</si>
  <si>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</si>
  <si>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</si>
  <si>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</si>
  <si>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</si>
  <si>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</si>
  <si>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</si>
  <si>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</si>
  <si>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</si>
  <si>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</si>
  <si>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</si>
  <si>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</si>
  <si>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</si>
  <si>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</si>
  <si>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</si>
  <si>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</si>
  <si>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</si>
  <si>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</si>
  <si>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</si>
  <si>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</si>
  <si>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</si>
  <si>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</si>
  <si>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</si>
  <si>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</si>
  <si>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</si>
  <si>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</si>
  <si>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</si>
  <si>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</si>
  <si>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</si>
  <si>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</si>
  <si>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</si>
  <si>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</si>
  <si>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</si>
  <si>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</si>
  <si>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</si>
  <si>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</si>
  <si>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</si>
  <si>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</si>
  <si>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</si>
  <si>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</si>
  <si>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</si>
  <si>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</si>
  <si>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</si>
  <si>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</si>
  <si>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</si>
  <si>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</si>
  <si>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</si>
  <si>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</si>
  <si>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</si>
  <si>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</si>
  <si>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</si>
  <si>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</si>
  <si>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</si>
  <si>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</si>
  <si>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</si>
  <si>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</si>
  <si>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</si>
  <si>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</si>
  <si>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</si>
  <si>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</si>
  <si>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</si>
  <si>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</si>
  <si>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</si>
  <si>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</si>
  <si>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</si>
  <si>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</si>
  <si>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</si>
  <si>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</si>
  <si>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</si>
  <si>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</si>
  <si>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</si>
  <si>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</si>
  <si>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</si>
  <si>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</si>
  <si>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</si>
  <si>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</si>
  <si>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</si>
  <si>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</si>
  <si>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</si>
  <si>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</si>
  <si>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</si>
  <si>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</si>
  <si>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</si>
  <si>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</si>
  <si>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</si>
  <si>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</si>
  <si>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</si>
  <si>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</si>
  <si>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</si>
  <si>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</si>
  <si>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</si>
  <si>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</si>
  <si>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</si>
  <si>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</si>
  <si>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</si>
  <si>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</si>
  <si>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</si>
  <si>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</si>
  <si>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</si>
  <si>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</si>
  <si>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</si>
  <si>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</si>
  <si>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</si>
  <si>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</si>
  <si>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</si>
  <si>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</si>
  <si>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</si>
  <si>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</si>
  <si>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</si>
  <si>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</si>
  <si>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</si>
  <si>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</si>
  <si>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</si>
  <si>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</si>
  <si>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</si>
  <si>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</si>
  <si>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</si>
  <si>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</si>
  <si>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</si>
  <si>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</si>
  <si>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</si>
  <si>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</si>
  <si>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</si>
  <si>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</si>
  <si>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</si>
  <si>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</si>
  <si>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</si>
  <si>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</si>
  <si>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</si>
  <si>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</si>
  <si>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</si>
  <si>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</si>
  <si>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</si>
  <si>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</si>
  <si>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</si>
  <si>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</si>
  <si>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</si>
  <si>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</si>
  <si>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</si>
  <si>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</si>
  <si>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</si>
  <si>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</si>
  <si>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</si>
  <si>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</si>
  <si>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</si>
  <si>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</si>
  <si>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</si>
  <si>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</si>
  <si>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</si>
  <si>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</si>
  <si>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</si>
  <si>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</si>
  <si>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</si>
  <si>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</si>
  <si>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</si>
  <si>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</si>
  <si>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</si>
  <si>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</si>
  <si>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</si>
  <si>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</si>
  <si>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</si>
  <si>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</si>
  <si>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</si>
  <si>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</si>
  <si>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</si>
  <si>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</si>
  <si>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</si>
  <si>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</si>
  <si>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</si>
  <si>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</si>
  <si>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</si>
  <si>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</si>
  <si>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</si>
  <si>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</si>
  <si>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</si>
  <si>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</si>
  <si>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</si>
  <si>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</si>
  <si>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</si>
  <si>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</si>
  <si>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</si>
  <si>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</si>
  <si>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</si>
  <si>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</si>
  <si>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</si>
  <si>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</si>
  <si>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</si>
  <si>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</si>
  <si>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</si>
  <si>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</si>
  <si>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</si>
  <si>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</si>
  <si>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</si>
  <si>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</si>
  <si>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</si>
  <si>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</si>
  <si>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</si>
  <si>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</si>
  <si>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</si>
  <si>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</si>
  <si>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</si>
  <si>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</si>
  <si>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</si>
  <si>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</si>
  <si>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</si>
  <si>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</si>
  <si>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</si>
  <si>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</si>
  <si>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</si>
  <si>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</si>
  <si>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</si>
  <si>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</si>
  <si>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</si>
  <si>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</si>
  <si>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</si>
  <si>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</si>
  <si>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</si>
  <si>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</si>
  <si>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</si>
  <si>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</si>
  <si>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</si>
  <si>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</si>
  <si>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</si>
  <si>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</si>
  <si>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</si>
  <si>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</si>
  <si>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</si>
  <si>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</si>
  <si>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</si>
  <si>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</si>
  <si>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</si>
  <si>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</si>
  <si>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</si>
  <si>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</si>
  <si>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</si>
  <si>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</si>
  <si>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</si>
  <si>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</si>
  <si>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</si>
  <si>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</si>
  <si>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</si>
  <si>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</si>
  <si>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</si>
  <si>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</si>
  <si>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</si>
  <si>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</si>
  <si>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</si>
  <si>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</si>
  <si>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</si>
  <si>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</si>
  <si>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</si>
  <si>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</si>
  <si>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</si>
  <si>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</si>
  <si>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</si>
  <si>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</si>
  <si>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</si>
  <si>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</si>
  <si>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</si>
  <si>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</si>
  <si>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</si>
  <si>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</si>
  <si>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</si>
  <si>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</si>
  <si>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</si>
  <si>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</si>
  <si>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</si>
  <si>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</si>
  <si>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</si>
  <si>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</si>
  <si>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</si>
  <si>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</si>
  <si>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</si>
  <si>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</si>
  <si>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</si>
  <si>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</si>
  <si>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</si>
  <si>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</si>
  <si>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</si>
  <si>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</si>
  <si>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</si>
  <si>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</si>
  <si>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</si>
  <si>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</si>
  <si>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</si>
  <si>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</si>
  <si>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</si>
  <si>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</si>
  <si>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</si>
  <si>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</si>
  <si>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</si>
  <si>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</si>
  <si>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</si>
  <si>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</si>
  <si>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</si>
  <si>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</si>
  <si>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</si>
  <si>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</si>
  <si>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</si>
  <si>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</si>
  <si>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</si>
  <si>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</si>
  <si>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</si>
  <si>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</si>
  <si>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</si>
  <si>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</si>
  <si>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</si>
  <si>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</si>
  <si>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</si>
  <si>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</si>
  <si>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</si>
  <si>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</si>
  <si>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</si>
  <si>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</si>
  <si>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</si>
  <si>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</si>
  <si>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</si>
  <si>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</si>
  <si>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</si>
  <si>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</si>
  <si>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</si>
  <si>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</si>
  <si>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</si>
  <si>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</si>
  <si>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</si>
  <si>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</si>
  <si>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</si>
  <si>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</si>
  <si>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</si>
  <si>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</si>
  <si>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</si>
  <si>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</si>
  <si>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</si>
  <si>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</si>
  <si>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</si>
  <si>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</si>
  <si>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</si>
  <si>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</si>
  <si>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</si>
  <si>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</si>
  <si>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</si>
  <si>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</si>
  <si>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</si>
  <si>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</si>
  <si>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</si>
  <si>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</si>
  <si>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</si>
  <si>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</si>
  <si>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</si>
  <si>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</si>
  <si>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</si>
  <si>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</si>
  <si>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</si>
  <si>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</si>
  <si>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</si>
  <si>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</si>
  <si>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</si>
  <si>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</si>
  <si>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</si>
  <si>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</si>
  <si>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</si>
  <si>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</si>
  <si>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</si>
  <si>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</si>
  <si>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</si>
  <si>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</si>
  <si>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</si>
  <si>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</si>
  <si>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</si>
  <si>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</si>
  <si>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</si>
  <si>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</si>
  <si>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</si>
  <si>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</si>
  <si>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</si>
  <si>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</si>
  <si>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</si>
  <si>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</si>
  <si>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</si>
  <si>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</si>
  <si>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</si>
  <si>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</si>
  <si>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</si>
  <si>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</si>
  <si>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</si>
  <si>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</si>
  <si>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</si>
  <si>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</si>
  <si>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</si>
  <si>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</si>
  <si>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</si>
  <si>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</si>
  <si>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</si>
  <si>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</si>
  <si>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</si>
  <si>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</si>
  <si>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</si>
  <si>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</si>
  <si>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</si>
  <si>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</si>
  <si>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</si>
  <si>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</si>
  <si>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</si>
  <si>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</si>
  <si>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</si>
  <si>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</si>
  <si>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</si>
  <si>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</si>
  <si>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</si>
  <si>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</si>
  <si>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</si>
  <si>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</si>
  <si>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</si>
  <si>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</si>
  <si>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</si>
  <si>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</si>
  <si>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</si>
  <si>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</si>
  <si>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</si>
  <si>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</si>
  <si>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</si>
  <si>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</si>
  <si>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</si>
  <si>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</si>
  <si>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</si>
  <si>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</si>
  <si>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</si>
  <si>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</si>
  <si>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</si>
  <si>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</si>
  <si>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</si>
  <si>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</si>
  <si>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</si>
  <si>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</si>
  <si>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</si>
  <si>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</si>
  <si>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</si>
  <si>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</si>
  <si>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</si>
  <si>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</si>
  <si>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</si>
  <si>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</si>
  <si>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</si>
  <si>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</si>
  <si>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</si>
  <si>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</si>
  <si>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</si>
  <si>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</si>
  <si>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</si>
  <si>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</si>
  <si>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</si>
  <si>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</si>
  <si>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</si>
  <si>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</si>
  <si>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</si>
  <si>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</si>
  <si>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</si>
  <si>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</si>
  <si>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</si>
  <si>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</si>
  <si>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</si>
  <si>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</si>
  <si>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</si>
  <si>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</si>
  <si>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</si>
  <si>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</si>
  <si>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</si>
  <si>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</si>
  <si>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</si>
  <si>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</si>
  <si>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</si>
  <si>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</si>
  <si>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</si>
  <si>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</si>
  <si>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</si>
  <si>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</si>
  <si>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</si>
  <si>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</si>
  <si>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</si>
  <si>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</si>
  <si>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</si>
  <si>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</si>
  <si>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</si>
  <si>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</si>
  <si>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</si>
  <si>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</si>
  <si>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</si>
  <si>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</si>
  <si>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</si>
  <si>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</si>
  <si>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</si>
  <si>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</si>
  <si>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</si>
  <si>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</si>
  <si>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</si>
  <si>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</si>
  <si>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</si>
  <si>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</si>
  <si>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</si>
  <si>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</si>
  <si>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</si>
  <si>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</si>
  <si>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</si>
  <si>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</si>
  <si>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</si>
  <si>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</si>
  <si>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</si>
  <si>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</si>
  <si>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</si>
  <si>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</si>
  <si>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</si>
  <si>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</si>
  <si>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</si>
  <si>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</si>
  <si>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</si>
  <si>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</si>
  <si>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</si>
  <si>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</si>
  <si>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</si>
  <si>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</si>
  <si>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</si>
  <si>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</si>
  <si>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</si>
  <si>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</si>
  <si>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</si>
  <si>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</si>
  <si>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</si>
  <si>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</si>
  <si>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</si>
  <si>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</si>
  <si>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</si>
  <si>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</si>
  <si>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</si>
  <si>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</si>
  <si>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</si>
  <si>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</si>
  <si>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</si>
  <si>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</si>
  <si>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</si>
  <si>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</si>
  <si>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</si>
  <si>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</si>
  <si>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</si>
  <si>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</si>
  <si>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</si>
  <si>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</si>
  <si>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</si>
  <si>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</si>
  <si>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</si>
  <si>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</si>
  <si>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</si>
  <si>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</si>
  <si>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</si>
  <si>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</si>
  <si>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</si>
  <si>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</si>
  <si>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</si>
  <si>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</si>
  <si>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</si>
  <si>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</si>
  <si>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</si>
  <si>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</si>
  <si>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</si>
  <si>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</si>
  <si>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</si>
  <si>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</si>
  <si>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</si>
  <si>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</si>
  <si>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</si>
  <si>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</si>
  <si>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</si>
  <si>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</si>
  <si>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</si>
  <si>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</si>
  <si>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</si>
  <si>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</si>
  <si>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</si>
  <si>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</si>
  <si>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</si>
  <si>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</si>
  <si>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</si>
  <si>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</si>
  <si>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</si>
  <si>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</si>
  <si>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</si>
  <si>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</si>
  <si>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</si>
  <si>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</si>
  <si>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</si>
  <si>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</si>
  <si>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</si>
  <si>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</si>
  <si>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</si>
  <si>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</si>
  <si>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</si>
  <si>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</si>
  <si>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</si>
  <si>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</si>
  <si>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</si>
  <si>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</si>
  <si>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</si>
  <si>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</si>
  <si>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</si>
  <si>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</si>
  <si>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</si>
  <si>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</si>
  <si>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</si>
  <si>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</si>
  <si>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</si>
  <si>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</si>
  <si>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</si>
  <si>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</si>
  <si>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</si>
  <si>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</si>
  <si>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</si>
  <si>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</si>
  <si>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</si>
  <si>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</si>
  <si>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</si>
  <si>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</si>
  <si>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</si>
  <si>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</si>
  <si>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</si>
  <si>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</si>
  <si>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</si>
  <si>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</si>
  <si>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</si>
  <si>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</si>
  <si>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</si>
  <si>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</si>
  <si>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</si>
  <si>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</si>
  <si>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</si>
  <si>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</si>
  <si>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</si>
  <si>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</si>
  <si>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</si>
  <si>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</si>
  <si>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</si>
  <si>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</si>
  <si>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</si>
  <si>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</si>
  <si>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</si>
  <si>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</si>
  <si>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</si>
  <si>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</si>
  <si>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</si>
  <si>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</si>
  <si>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</si>
  <si>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</si>
  <si>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</si>
  <si>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</si>
  <si>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</si>
  <si>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</si>
  <si>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</si>
  <si>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</si>
  <si>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</si>
  <si>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</si>
  <si>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</si>
  <si>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</si>
  <si>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</si>
  <si>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</si>
  <si>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</si>
  <si>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</si>
  <si>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</si>
  <si>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</si>
  <si>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</si>
  <si>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</si>
  <si>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</si>
  <si>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</si>
  <si>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</si>
  <si>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</si>
  <si>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</si>
  <si>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</si>
  <si>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</si>
  <si>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</si>
  <si>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</si>
  <si>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</si>
  <si>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</si>
  <si>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</si>
  <si>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</si>
  <si>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</si>
  <si>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</si>
  <si>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</si>
  <si>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</si>
  <si>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</si>
  <si>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</si>
  <si>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</si>
  <si>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</si>
  <si>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</si>
  <si>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</si>
  <si>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</si>
  <si>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</si>
  <si>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</si>
  <si>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</si>
  <si>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</si>
  <si>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</si>
  <si>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</si>
  <si>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</si>
  <si>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</si>
  <si>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</si>
  <si>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</si>
  <si>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</si>
  <si>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</si>
  <si>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</si>
  <si>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</si>
  <si>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</si>
  <si>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</si>
  <si>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</si>
  <si>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</si>
  <si>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</si>
  <si>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</si>
  <si>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</si>
  <si>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</si>
  <si>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</si>
  <si>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</si>
  <si>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</si>
  <si>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</si>
  <si>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</si>
  <si>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</si>
  <si>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</si>
  <si>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</si>
  <si>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</si>
  <si>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</si>
  <si>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</si>
  <si>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</si>
  <si>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</si>
  <si>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</si>
  <si>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</si>
  <si>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</si>
  <si>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</si>
  <si>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</si>
  <si>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</si>
  <si>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</si>
  <si>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</si>
  <si>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</si>
  <si>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</si>
  <si>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</si>
  <si>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</si>
  <si>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</si>
  <si>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</si>
  <si>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</si>
  <si>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</si>
  <si>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</si>
  <si>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</si>
  <si>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</si>
  <si>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</si>
  <si>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</si>
  <si>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</si>
  <si>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</si>
  <si>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</si>
  <si>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</si>
  <si>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</si>
  <si>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</si>
  <si>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</si>
  <si>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</si>
  <si>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</si>
  <si>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</si>
  <si>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</si>
  <si>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</si>
  <si>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</si>
  <si>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</si>
  <si>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</si>
  <si>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</si>
  <si>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</si>
  <si>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</si>
  <si>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</si>
  <si>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</si>
  <si>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</si>
  <si>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</si>
  <si>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</si>
  <si>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</si>
  <si>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</si>
  <si>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</si>
  <si>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</si>
  <si>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</si>
  <si>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</si>
  <si>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</si>
  <si>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</si>
  <si>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</si>
  <si>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</si>
  <si>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</si>
  <si>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</si>
  <si>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</si>
  <si>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</si>
  <si>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</si>
  <si>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</si>
  <si>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</si>
  <si>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</si>
  <si>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</si>
  <si>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</si>
  <si>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</si>
  <si>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</si>
  <si>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</si>
  <si>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</si>
  <si>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</si>
  <si>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</si>
  <si>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</si>
  <si>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</si>
  <si>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</si>
  <si>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</si>
  <si>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</si>
  <si>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</si>
  <si>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</si>
  <si>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</si>
  <si>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</si>
  <si>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</si>
  <si>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</si>
  <si>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</si>
  <si>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</si>
  <si>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</si>
  <si>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</si>
  <si>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</si>
  <si>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</si>
  <si>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</si>
  <si>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</si>
  <si>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</si>
  <si>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</si>
  <si>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</si>
  <si>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</si>
  <si>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</si>
  <si>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</si>
  <si>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</si>
  <si>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</si>
  <si>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</si>
  <si>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</si>
  <si>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</si>
  <si>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</si>
  <si>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</si>
  <si>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</si>
  <si>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</si>
  <si>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</si>
  <si>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</si>
  <si>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</si>
  <si>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</si>
  <si>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</si>
  <si>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</si>
  <si>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</si>
  <si>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</si>
  <si>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</si>
  <si>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</si>
  <si>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</si>
  <si>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</si>
  <si>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</si>
  <si>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</si>
  <si>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</si>
  <si>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</si>
  <si>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</si>
  <si>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</si>
  <si>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</si>
  <si>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</si>
  <si>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</si>
  <si>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</si>
  <si>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</si>
  <si>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</si>
  <si>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</si>
  <si>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</si>
  <si>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</si>
  <si>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</si>
  <si>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</si>
  <si>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</si>
  <si>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</si>
  <si>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</si>
  <si>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</si>
  <si>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</si>
  <si>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</si>
  <si>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</si>
  <si>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</si>
  <si>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</si>
  <si>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</si>
  <si>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</si>
  <si>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</si>
  <si>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</si>
  <si>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</si>
  <si>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</si>
  <si>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</si>
  <si>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</si>
  <si>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</si>
  <si>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</si>
  <si>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</si>
  <si>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</si>
  <si>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</si>
  <si>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</si>
  <si>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</si>
  <si>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</si>
  <si>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</si>
  <si>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</si>
  <si>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</si>
  <si>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</si>
  <si>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</si>
  <si>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</si>
  <si>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</si>
  <si>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</si>
  <si>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</si>
  <si>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</si>
  <si>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</si>
  <si>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</si>
  <si>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</si>
  <si>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</si>
  <si>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</si>
  <si>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</si>
  <si>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</si>
  <si>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</si>
  <si>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</si>
  <si>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</si>
  <si>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</si>
  <si>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</si>
  <si>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</si>
  <si>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</si>
  <si>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</si>
  <si>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</si>
  <si>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</si>
  <si>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</si>
  <si>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</si>
  <si>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</si>
  <si>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</si>
  <si>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</si>
  <si>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</si>
  <si>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</si>
  <si>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</si>
  <si>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</si>
  <si>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</si>
  <si>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</si>
  <si>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</si>
  <si>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</si>
  <si>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</si>
  <si>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</si>
  <si>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</si>
  <si>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</si>
  <si>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</si>
  <si>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</si>
  <si>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</si>
  <si>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</si>
  <si>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</si>
  <si>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</si>
  <si>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</si>
  <si>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</si>
  <si>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</si>
  <si>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</si>
  <si>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</si>
  <si>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</si>
  <si>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</si>
  <si>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</si>
  <si>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</si>
  <si>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</si>
  <si>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</si>
  <si>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</si>
  <si>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</si>
  <si>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</si>
  <si>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</si>
  <si>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</si>
  <si>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</si>
  <si>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</si>
  <si>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</si>
  <si>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</si>
  <si>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</si>
  <si>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</si>
  <si>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</si>
  <si>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</si>
  <si>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</si>
  <si>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</si>
  <si>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</si>
  <si>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</si>
  <si>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</si>
  <si>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</si>
  <si>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</si>
  <si>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</si>
  <si>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</si>
  <si>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</si>
  <si>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</si>
  <si>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</si>
  <si>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</si>
  <si>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</si>
  <si>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</si>
  <si>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</si>
  <si>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</si>
  <si>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</si>
  <si>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</si>
  <si>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</si>
  <si>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</si>
  <si>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</si>
  <si>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</si>
  <si>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</si>
  <si>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</si>
  <si>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</si>
  <si>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</si>
  <si>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</si>
  <si>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</si>
  <si>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</si>
  <si>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</si>
  <si>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</si>
  <si>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</si>
  <si>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</si>
  <si>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</si>
  <si>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</si>
  <si>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</si>
  <si>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</si>
  <si>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</si>
  <si>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</si>
  <si>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</si>
  <si>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</si>
  <si>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</si>
  <si>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</si>
  <si>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</si>
  <si>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</si>
  <si>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</si>
  <si>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</si>
  <si>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</si>
  <si>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</si>
  <si>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</si>
  <si>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</si>
  <si>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</si>
  <si>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</si>
  <si>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</si>
  <si>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</si>
  <si>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</si>
  <si>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</si>
  <si>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</si>
  <si>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</si>
  <si>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</si>
  <si>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</si>
  <si>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</si>
  <si>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</si>
  <si>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</si>
  <si>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</si>
  <si>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</si>
  <si>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</si>
  <si>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</si>
  <si>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</si>
  <si>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</si>
  <si>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</si>
  <si>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</si>
  <si>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</si>
  <si>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</si>
  <si>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</si>
  <si>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</si>
  <si>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</si>
  <si>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</si>
  <si>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</si>
  <si>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</si>
  <si>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</si>
  <si>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</si>
  <si>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</si>
  <si>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</si>
  <si>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</si>
  <si>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</si>
  <si>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</si>
  <si>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</si>
  <si>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</si>
  <si>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</si>
  <si>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</si>
  <si>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</si>
  <si>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</si>
  <si>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</si>
  <si>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</si>
  <si>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</si>
  <si>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</si>
  <si>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</si>
  <si>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</si>
  <si>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</si>
  <si>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</si>
  <si>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</si>
  <si>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</si>
  <si>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</si>
  <si>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</si>
  <si>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</si>
  <si>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</si>
  <si>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</si>
  <si>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</si>
  <si>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</si>
  <si>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</si>
  <si>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</si>
  <si>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</si>
  <si>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</si>
  <si>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</si>
  <si>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</si>
  <si>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</si>
  <si>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</si>
  <si>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</si>
  <si>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</si>
  <si>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</si>
  <si>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</si>
  <si>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</si>
  <si>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</si>
  <si>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</si>
  <si>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</si>
  <si>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</si>
  <si>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</si>
  <si>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</si>
  <si>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</si>
  <si>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</si>
  <si>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</si>
  <si>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</si>
  <si>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</si>
  <si>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</si>
  <si>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</si>
  <si>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</si>
  <si>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</si>
  <si>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</si>
  <si>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</si>
  <si>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</si>
  <si>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</si>
  <si>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</si>
  <si>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</si>
  <si>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</si>
  <si>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</si>
  <si>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</si>
  <si>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</si>
  <si>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</si>
  <si>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</si>
  <si>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</si>
  <si>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</si>
  <si>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</si>
  <si>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</si>
  <si>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</si>
  <si>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</si>
  <si>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</si>
  <si>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</si>
  <si>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</si>
  <si>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</si>
  <si>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</si>
  <si>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</si>
  <si>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</si>
  <si>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</si>
  <si>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</si>
  <si>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</si>
  <si>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</si>
  <si>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</si>
  <si>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</si>
  <si>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</si>
  <si>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</si>
  <si>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</si>
  <si>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</si>
  <si>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</si>
  <si>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</si>
  <si>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</si>
  <si>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</si>
  <si>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</si>
  <si>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</si>
  <si>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</si>
  <si>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</si>
  <si>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</si>
  <si>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</si>
  <si>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</si>
  <si>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</si>
  <si>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</si>
  <si>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</si>
  <si>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</si>
  <si>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</si>
  <si>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</si>
  <si>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</si>
  <si>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</si>
  <si>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</si>
  <si>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</si>
  <si>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</si>
  <si>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</si>
  <si>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</si>
  <si>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</si>
  <si>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</si>
  <si>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</si>
  <si>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</si>
  <si>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</si>
  <si>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</si>
  <si>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</si>
  <si>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</si>
  <si>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</si>
  <si>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</si>
  <si>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</si>
  <si>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</si>
  <si>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</si>
  <si>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</si>
  <si>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</si>
  <si>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</si>
  <si>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</si>
  <si>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</si>
  <si>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</si>
  <si>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</si>
  <si>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</si>
  <si>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</si>
  <si>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</si>
  <si>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</si>
  <si>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</si>
  <si>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</si>
  <si>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</si>
  <si>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</si>
  <si>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</si>
  <si>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</si>
  <si>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</si>
  <si>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</si>
  <si>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</si>
  <si>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</si>
  <si>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</si>
  <si>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</si>
  <si>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</si>
  <si>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</si>
  <si>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</si>
  <si>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</si>
  <si>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</si>
  <si>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</si>
  <si>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</si>
  <si>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</si>
  <si>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</si>
  <si>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</si>
  <si>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</si>
  <si>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</si>
  <si>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</si>
  <si>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</si>
  <si>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</si>
  <si>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</si>
  <si>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</si>
  <si>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</si>
  <si>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</si>
  <si>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</si>
  <si>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</si>
  <si>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</si>
  <si>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</si>
  <si>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</si>
  <si>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</si>
  <si>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</si>
  <si>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</si>
  <si>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</si>
  <si>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</si>
  <si>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</si>
  <si>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</si>
  <si>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</si>
  <si>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</si>
  <si>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</si>
  <si>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</si>
  <si>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</si>
  <si>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</si>
  <si>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</si>
  <si>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</si>
  <si>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</si>
  <si>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</si>
  <si>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</si>
  <si>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</si>
  <si>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</si>
  <si>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</si>
  <si>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</si>
  <si>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</si>
  <si>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</si>
  <si>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</si>
  <si>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</si>
  <si>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</si>
  <si>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</si>
  <si>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</si>
  <si>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</si>
  <si>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</si>
  <si>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</si>
  <si>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</si>
  <si>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</si>
  <si>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</si>
  <si>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</si>
  <si>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</si>
  <si>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</si>
  <si>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</si>
  <si>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</si>
  <si>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</si>
  <si>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</si>
  <si>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</si>
  <si>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</si>
  <si>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</si>
  <si>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</si>
  <si>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</si>
  <si>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</si>
  <si>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</si>
  <si>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</si>
  <si>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</si>
  <si>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</si>
  <si>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</si>
  <si>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</si>
  <si>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</si>
  <si>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</si>
  <si>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</si>
  <si>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</si>
  <si>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</si>
  <si>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</si>
  <si>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</si>
  <si>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</si>
  <si>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</si>
  <si>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</si>
  <si>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</si>
  <si>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</si>
  <si>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</si>
  <si>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</si>
  <si>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</si>
  <si>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</si>
  <si>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</si>
  <si>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</si>
  <si>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</si>
  <si>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</si>
  <si>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</si>
  <si>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</si>
  <si>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</si>
  <si>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</si>
  <si>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</si>
  <si>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</si>
  <si>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</si>
  <si>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</si>
  <si>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</si>
  <si>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</si>
  <si>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</si>
  <si>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</si>
  <si>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</si>
  <si>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</si>
  <si>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</si>
  <si>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</si>
  <si>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</si>
  <si>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</si>
  <si>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</si>
  <si>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</si>
  <si>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</si>
  <si>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</si>
  <si>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</si>
  <si>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</si>
  <si>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</si>
  <si>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</si>
  <si>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</si>
  <si>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</si>
  <si>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</si>
  <si>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</si>
  <si>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</si>
  <si>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</si>
  <si>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</si>
  <si>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</si>
  <si>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</si>
  <si>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</si>
  <si>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</si>
  <si>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</si>
  <si>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</si>
  <si>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</si>
  <si>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</si>
  <si>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</si>
  <si>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</si>
  <si>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</si>
  <si>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</si>
  <si>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</si>
  <si>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</si>
  <si>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</si>
  <si>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</si>
  <si>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</si>
  <si>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</si>
  <si>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</si>
  <si>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</si>
  <si>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</si>
  <si>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</si>
  <si>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</si>
  <si>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</si>
  <si>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</si>
  <si>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</si>
  <si>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</si>
  <si>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</si>
  <si>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</si>
  <si>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</si>
  <si>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</si>
  <si>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</si>
  <si>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</si>
  <si>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</si>
  <si>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</si>
  <si>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</si>
  <si>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</si>
  <si>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</si>
  <si>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</si>
  <si>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</si>
  <si>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</si>
  <si>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</si>
  <si>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</si>
  <si>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</si>
  <si>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</si>
  <si>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</si>
  <si>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</si>
  <si>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</si>
  <si>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</si>
  <si>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</si>
  <si>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</si>
  <si>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</si>
  <si>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</si>
  <si>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</si>
  <si>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</si>
  <si>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</si>
  <si>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</si>
  <si>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</si>
  <si>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</si>
  <si>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</si>
  <si>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</si>
  <si>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</si>
  <si>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</si>
  <si>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</si>
  <si>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</si>
  <si>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</si>
  <si>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</si>
  <si>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</si>
  <si>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</si>
  <si>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</si>
  <si>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</si>
  <si>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</si>
  <si>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</si>
  <si>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</si>
  <si>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</si>
  <si>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</si>
  <si>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</si>
  <si>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</si>
  <si>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</si>
  <si>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</si>
  <si>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</si>
  <si>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</si>
  <si>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</si>
  <si>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</si>
  <si>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</si>
  <si>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</si>
  <si>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</si>
  <si>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</si>
  <si>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</si>
  <si>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</si>
  <si>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</si>
  <si>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</si>
  <si>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</si>
  <si>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</si>
  <si>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</si>
  <si>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</si>
  <si>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</si>
  <si>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</si>
  <si>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</si>
  <si>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</si>
  <si>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</si>
  <si>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</si>
  <si>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</si>
  <si>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</si>
  <si>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</si>
  <si>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</si>
  <si>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</si>
  <si>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</si>
  <si>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</si>
  <si>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</si>
  <si>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</si>
  <si>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</si>
  <si>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</si>
  <si>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</si>
  <si>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</si>
  <si>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</si>
  <si>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</si>
  <si>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</si>
  <si>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</si>
  <si>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</si>
  <si>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</si>
  <si>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</si>
  <si>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</si>
  <si>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</si>
  <si>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</si>
  <si>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</si>
  <si>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</si>
  <si>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</si>
  <si>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</si>
  <si>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</si>
  <si>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</si>
  <si>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</si>
  <si>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</si>
  <si>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</si>
  <si>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</si>
  <si>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</si>
  <si>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</si>
  <si>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</si>
  <si>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</si>
  <si>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</si>
  <si>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</si>
  <si>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</si>
  <si>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</si>
  <si>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</si>
  <si>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</si>
  <si>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</si>
  <si>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</si>
  <si>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</si>
  <si>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</si>
  <si>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</si>
  <si>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</si>
  <si>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</si>
  <si>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</si>
  <si>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</si>
  <si>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</si>
  <si>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</si>
  <si>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</si>
  <si>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</si>
  <si>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</si>
  <si>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</si>
  <si>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</si>
  <si>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</si>
  <si>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</si>
  <si>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</si>
  <si>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</si>
  <si>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</si>
  <si>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</si>
  <si>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</si>
  <si>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</si>
  <si>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</si>
  <si>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</si>
  <si>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</si>
  <si>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</si>
  <si>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</si>
  <si>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</si>
  <si>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</si>
  <si>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</si>
  <si>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</si>
  <si>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</si>
  <si>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</si>
  <si>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</si>
  <si>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</si>
  <si>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</si>
  <si>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</si>
  <si>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</si>
  <si>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</si>
  <si>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</si>
  <si>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</si>
  <si>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</si>
  <si>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</si>
  <si>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</si>
  <si>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</si>
  <si>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</si>
  <si>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</si>
  <si>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</si>
  <si>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</si>
  <si>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</si>
  <si>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</si>
  <si>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</si>
  <si>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</si>
  <si>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</si>
  <si>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</si>
  <si>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</si>
  <si>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</si>
  <si>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</si>
  <si>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</si>
  <si>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</si>
  <si>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</si>
  <si>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</si>
  <si>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</si>
  <si>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</si>
  <si>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</si>
  <si>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</si>
  <si>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</si>
  <si>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</si>
  <si>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</si>
  <si>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</si>
  <si>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</si>
  <si>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</si>
  <si>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</si>
  <si>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</si>
  <si>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</si>
  <si>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</si>
  <si>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</si>
  <si>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</si>
  <si>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</si>
  <si>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</si>
  <si>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</si>
  <si>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</si>
  <si>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</si>
  <si>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</si>
  <si>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</si>
  <si>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</si>
  <si>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</si>
  <si>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</si>
  <si>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</si>
  <si>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</si>
  <si>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</si>
  <si>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</si>
  <si>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</si>
  <si>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</si>
  <si>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</si>
  <si>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</si>
  <si>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</si>
  <si>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</si>
  <si>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</si>
  <si>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</si>
  <si>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</si>
  <si>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</si>
  <si>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</si>
  <si>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</si>
  <si>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</si>
  <si>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</si>
  <si>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</si>
  <si>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</si>
  <si>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</si>
  <si>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</si>
  <si>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</si>
  <si>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</si>
  <si>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</si>
  <si>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</si>
  <si>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</si>
  <si>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</si>
  <si>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</si>
  <si>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</si>
  <si>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</si>
  <si>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</si>
  <si>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</si>
  <si>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</si>
  <si>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</si>
  <si>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</si>
  <si>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</si>
  <si>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</si>
  <si>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</si>
  <si>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</si>
  <si>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</si>
  <si>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</si>
  <si>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</si>
  <si>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</si>
  <si>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</si>
  <si>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</si>
  <si>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</si>
  <si>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</si>
  <si>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</si>
  <si>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</si>
  <si>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</si>
  <si>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</si>
  <si>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</si>
  <si>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</si>
  <si>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</si>
  <si>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</si>
  <si>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</si>
  <si>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</si>
  <si>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</si>
  <si>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</si>
  <si>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</si>
  <si>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</si>
  <si>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</si>
  <si>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</si>
  <si>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</si>
  <si>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</si>
  <si>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</si>
  <si>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</si>
  <si>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</si>
  <si>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</si>
  <si>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</si>
  <si>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</si>
  <si>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</si>
  <si>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</si>
  <si>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</si>
  <si>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</si>
  <si>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</si>
  <si>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</si>
  <si>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</si>
  <si>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</si>
  <si>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</si>
  <si>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</si>
  <si>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</si>
  <si>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</si>
  <si>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</si>
  <si>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</si>
  <si>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</si>
  <si>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</si>
  <si>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</si>
  <si>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</si>
  <si>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</si>
  <si>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</si>
  <si>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</si>
  <si>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</si>
  <si>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</si>
  <si>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</si>
  <si>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</si>
  <si>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</si>
  <si>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</si>
  <si>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</si>
  <si>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</si>
  <si>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</si>
  <si>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</si>
  <si>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</si>
  <si>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</si>
  <si>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</si>
  <si>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</si>
  <si>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</si>
  <si>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</si>
  <si>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</si>
  <si>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</si>
  <si>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</si>
  <si>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</si>
  <si>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</si>
  <si>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</si>
  <si>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</si>
  <si>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</si>
  <si>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</si>
  <si>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</si>
  <si>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</si>
  <si>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</si>
  <si>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</si>
  <si>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</si>
  <si>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</si>
  <si>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</si>
  <si>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</si>
  <si>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</si>
  <si>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</si>
  <si>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</si>
  <si>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</si>
  <si>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</si>
  <si>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</si>
  <si>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</si>
  <si>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</si>
  <si>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</si>
  <si>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</si>
  <si>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</si>
  <si>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</si>
  <si>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</si>
  <si>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</si>
  <si>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</si>
  <si>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</si>
  <si>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</si>
  <si>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</si>
  <si>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</si>
  <si>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</si>
  <si>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</si>
  <si>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</si>
  <si>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</si>
  <si>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</si>
  <si>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</si>
  <si>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</si>
  <si>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</si>
  <si>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</si>
  <si>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</si>
  <si>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</si>
  <si>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</si>
  <si>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</si>
  <si>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</si>
  <si>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</si>
  <si>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</si>
  <si>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</si>
  <si>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</si>
  <si>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</si>
  <si>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</si>
  <si>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</si>
  <si>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</si>
  <si>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</si>
  <si>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</si>
  <si>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</si>
  <si>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</si>
  <si>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</si>
  <si>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</si>
  <si>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</si>
  <si>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</si>
  <si>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</si>
  <si>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</si>
  <si>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</si>
  <si>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</si>
  <si>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</si>
  <si>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</si>
  <si>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</si>
  <si>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</si>
  <si>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</si>
  <si>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</si>
  <si>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</si>
  <si>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</si>
  <si>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</si>
  <si>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</si>
  <si>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</si>
  <si>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</si>
  <si>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</si>
  <si>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</si>
  <si>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</si>
  <si>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</si>
  <si>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</si>
  <si>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</si>
  <si>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</si>
  <si>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</si>
  <si>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</si>
  <si>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</si>
  <si>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</si>
  <si>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</si>
  <si>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</si>
  <si>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</si>
  <si>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</si>
  <si>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</si>
  <si>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</si>
  <si>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</si>
  <si>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</si>
  <si>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</si>
  <si>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</si>
  <si>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</si>
  <si>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</si>
  <si>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</si>
  <si>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</si>
  <si>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</si>
  <si>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</si>
  <si>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</si>
  <si>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</si>
  <si>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</si>
  <si>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</si>
  <si>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</si>
  <si>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</si>
  <si>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</si>
  <si>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</si>
  <si>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</si>
  <si>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</si>
  <si>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</si>
  <si>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</si>
  <si>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</si>
  <si>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</si>
  <si>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</si>
  <si>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</si>
  <si>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</si>
  <si>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</si>
  <si>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</si>
  <si>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</si>
  <si>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</si>
  <si>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</si>
  <si>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</si>
  <si>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</si>
  <si>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</si>
  <si>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</si>
  <si>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</si>
  <si>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</si>
  <si>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</si>
  <si>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</si>
  <si>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</si>
  <si>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</si>
  <si>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</si>
  <si>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</si>
  <si>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</si>
  <si>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</si>
  <si>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</si>
  <si>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</si>
  <si>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</si>
  <si>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</si>
  <si>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</si>
  <si>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</si>
  <si>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</si>
  <si>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</si>
  <si>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</si>
  <si>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</si>
  <si>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</si>
  <si>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</si>
  <si>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</si>
  <si>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</si>
  <si>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</si>
  <si>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</si>
  <si>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</si>
  <si>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</si>
  <si>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</si>
  <si>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</si>
  <si>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</si>
  <si>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</si>
  <si>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</si>
  <si>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</si>
  <si>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</si>
  <si>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</si>
  <si>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</si>
  <si>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</si>
  <si>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</si>
  <si>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</si>
  <si>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</si>
  <si>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</si>
  <si>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</si>
  <si>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</si>
  <si>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</si>
  <si>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</si>
  <si>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</si>
  <si>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</si>
  <si>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</si>
  <si>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</si>
  <si>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</si>
  <si>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</si>
  <si>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</si>
  <si>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</si>
  <si>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</si>
  <si>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</si>
  <si>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</si>
  <si>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</si>
  <si>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</si>
  <si>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</si>
  <si>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</si>
  <si>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</si>
  <si>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</si>
  <si>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</si>
  <si>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</si>
  <si>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</si>
  <si>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</si>
  <si>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</si>
  <si>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</si>
  <si>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</si>
  <si>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</si>
  <si>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</si>
  <si>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</si>
  <si>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</si>
  <si>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</si>
  <si>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</si>
  <si>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</si>
  <si>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</si>
  <si>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</si>
  <si>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</si>
  <si>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</si>
  <si>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</si>
  <si>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</si>
  <si>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</si>
  <si>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</si>
  <si>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</si>
  <si>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</si>
  <si>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</si>
  <si>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</si>
  <si>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</si>
  <si>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</si>
  <si>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</si>
  <si>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</si>
  <si>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</si>
  <si>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</si>
  <si>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</si>
  <si>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</si>
  <si>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</si>
  <si>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</si>
  <si>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</si>
  <si>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</si>
  <si>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</si>
  <si>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</si>
  <si>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</si>
  <si>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</si>
  <si>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</si>
  <si>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</si>
  <si>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</si>
  <si>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</si>
  <si>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</si>
  <si>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</si>
  <si>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</si>
  <si>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</si>
  <si>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</si>
  <si>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</si>
  <si>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</si>
  <si>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</si>
  <si>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</si>
  <si>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</si>
  <si>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</si>
  <si>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</si>
  <si>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</si>
  <si>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</si>
  <si>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</si>
  <si>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</si>
  <si>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</si>
  <si>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</si>
  <si>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</si>
  <si>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</si>
  <si>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</si>
  <si>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</si>
  <si>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</si>
  <si>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</si>
  <si>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</si>
  <si>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</si>
  <si>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</si>
  <si>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</si>
  <si>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</si>
  <si>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</si>
  <si>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</si>
  <si>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</si>
  <si>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</si>
  <si>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</si>
  <si>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</si>
  <si>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</si>
  <si>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</si>
  <si>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</si>
  <si>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</si>
  <si>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</si>
  <si>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</si>
  <si>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</si>
  <si>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</si>
  <si>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</si>
  <si>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</si>
  <si>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</si>
  <si>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</si>
  <si>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</si>
  <si>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</si>
  <si>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</si>
  <si>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</si>
  <si>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</si>
  <si>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</si>
  <si>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</si>
  <si>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</si>
  <si>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</si>
  <si>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</si>
  <si>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</si>
  <si>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</si>
  <si>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</si>
  <si>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</si>
  <si>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</si>
  <si>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</si>
  <si>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</si>
  <si>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</si>
  <si>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</si>
  <si>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</si>
  <si>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</si>
  <si>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</si>
  <si>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</si>
  <si>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</si>
  <si>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</si>
  <si>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</si>
  <si>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</si>
  <si>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</si>
  <si>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</si>
  <si>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</si>
  <si>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</si>
  <si>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</si>
  <si>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</si>
  <si>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</si>
  <si>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</si>
  <si>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</si>
  <si>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</si>
  <si>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</si>
  <si>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</si>
  <si>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</si>
  <si>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</si>
  <si>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</si>
  <si>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</si>
  <si>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</si>
  <si>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</si>
  <si>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</si>
  <si>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</si>
  <si>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</si>
  <si>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</si>
  <si>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</si>
  <si>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</si>
  <si>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</si>
  <si>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</si>
  <si>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</si>
  <si>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</si>
  <si>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</si>
  <si>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</si>
  <si>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</si>
  <si>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</si>
  <si>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</si>
  <si>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</si>
  <si>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</si>
  <si>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</si>
  <si>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</si>
  <si>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</si>
  <si>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</si>
  <si>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</si>
  <si>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</si>
  <si>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</si>
  <si>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</si>
  <si>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</si>
  <si>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</si>
  <si>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</si>
  <si>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</si>
  <si>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</si>
  <si>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</si>
  <si>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</si>
  <si>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</si>
  <si>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</si>
  <si>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</si>
  <si>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</si>
  <si>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</si>
  <si>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</si>
  <si>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</si>
  <si>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</si>
  <si>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</si>
  <si>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</si>
  <si>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</si>
  <si>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</si>
  <si>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</si>
  <si>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</si>
  <si>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</si>
  <si>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</si>
  <si>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</si>
  <si>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</si>
  <si>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</si>
  <si>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</si>
  <si>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</si>
  <si>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</si>
  <si>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</si>
  <si>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</si>
  <si>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</si>
  <si>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</si>
  <si>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</si>
  <si>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</si>
  <si>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</si>
  <si>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</si>
  <si>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</si>
  <si>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</si>
  <si>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</si>
  <si>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</si>
  <si>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</si>
  <si>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</si>
  <si>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</si>
  <si>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</si>
  <si>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</si>
  <si>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</si>
  <si>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</si>
  <si>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</si>
  <si>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</si>
  <si>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</si>
  <si>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</si>
  <si>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</si>
  <si>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</si>
  <si>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</si>
  <si>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</si>
  <si>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</si>
  <si>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</si>
  <si>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</si>
  <si>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</si>
  <si>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</si>
  <si>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</si>
  <si>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</si>
  <si>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</si>
  <si>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</si>
  <si>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</si>
  <si>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</si>
  <si>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</si>
  <si>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</si>
  <si>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</si>
  <si>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</si>
  <si>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</si>
  <si>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</si>
  <si>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</si>
  <si>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</si>
  <si>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</si>
  <si>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</si>
  <si>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</si>
  <si>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</si>
  <si>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</si>
  <si>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</si>
  <si>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</si>
  <si>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</si>
  <si>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</si>
  <si>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</si>
  <si>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</si>
  <si>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</si>
  <si>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</si>
  <si>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</si>
  <si>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</si>
  <si>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</si>
  <si>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</si>
  <si>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</si>
  <si>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</si>
  <si>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</si>
  <si>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</si>
  <si>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</si>
  <si>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</si>
  <si>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</si>
  <si>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</si>
  <si>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</si>
  <si>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</si>
  <si>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</si>
  <si>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</si>
  <si>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</si>
  <si>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</si>
  <si>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</si>
  <si>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</si>
  <si>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</si>
  <si>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</si>
  <si>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</si>
  <si>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</si>
  <si>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</si>
  <si>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</si>
  <si>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</si>
  <si>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</si>
  <si>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</si>
  <si>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</si>
  <si>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</si>
  <si>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</si>
  <si>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</si>
  <si>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</si>
  <si>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</si>
  <si>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</si>
  <si>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</si>
  <si>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</si>
  <si>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</si>
  <si>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</si>
  <si>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</si>
  <si>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</si>
  <si>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</si>
  <si>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</si>
  <si>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</si>
  <si>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</si>
  <si>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</si>
  <si>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</si>
  <si>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</si>
  <si>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</si>
  <si>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</si>
  <si>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</si>
  <si>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</si>
  <si>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</si>
  <si>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</si>
  <si>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</si>
  <si>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</si>
  <si>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</si>
  <si>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</si>
  <si>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</si>
  <si>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</si>
  <si>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</si>
  <si>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</si>
  <si>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</si>
  <si>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</si>
  <si>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</si>
  <si>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</si>
  <si>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</si>
  <si>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</si>
  <si>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</si>
  <si>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</si>
  <si>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</si>
  <si>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</si>
  <si>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</si>
  <si>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</si>
  <si>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</si>
  <si>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</si>
  <si>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</si>
  <si>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</si>
  <si>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</si>
  <si>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</si>
  <si>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</si>
  <si>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</si>
  <si>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</si>
  <si>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</si>
  <si>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</si>
  <si>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</si>
  <si>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</si>
  <si>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</si>
  <si>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</si>
  <si>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</si>
  <si>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</si>
  <si>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</si>
  <si>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</si>
  <si>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</si>
  <si>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</si>
  <si>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</si>
  <si>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</si>
  <si>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</si>
  <si>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</si>
  <si>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</si>
  <si>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</si>
  <si>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</si>
  <si>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</si>
  <si>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</si>
  <si>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</si>
  <si>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</si>
  <si>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</si>
  <si>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</si>
  <si>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</si>
  <si>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</si>
  <si>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</si>
  <si>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</si>
  <si>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</si>
  <si>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</si>
  <si>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</si>
  <si>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</si>
  <si>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</si>
  <si>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</si>
  <si>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</si>
  <si>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</si>
  <si>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</si>
  <si>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</si>
  <si>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</si>
  <si>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</si>
  <si>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</si>
  <si>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</si>
  <si>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</si>
  <si>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</si>
  <si>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</si>
  <si>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</si>
  <si>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</si>
  <si>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</si>
  <si>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</si>
  <si>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</si>
  <si>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</si>
  <si>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</si>
  <si>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</si>
  <si>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</si>
  <si>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</si>
  <si>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</si>
  <si>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</si>
  <si>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</si>
  <si>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</si>
  <si>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</si>
  <si>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</si>
  <si>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</si>
  <si>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</si>
  <si>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</si>
  <si>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</si>
  <si>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</si>
  <si>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</si>
  <si>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</si>
  <si>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</si>
  <si>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</si>
  <si>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</si>
  <si>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</si>
  <si>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</si>
  <si>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</si>
  <si>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</si>
  <si>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</si>
  <si>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</si>
  <si>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</si>
  <si>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</si>
  <si>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</si>
  <si>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</si>
  <si>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</si>
  <si>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</si>
  <si>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</si>
  <si>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</si>
  <si>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</si>
  <si>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</si>
  <si>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</si>
  <si>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</si>
  <si>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</si>
  <si>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</si>
  <si>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</si>
  <si>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</si>
  <si>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</si>
  <si>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</si>
  <si>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</si>
  <si>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</si>
  <si>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</si>
  <si>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</si>
  <si>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</si>
  <si>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</si>
  <si>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</si>
  <si>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</si>
  <si>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</si>
  <si>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</si>
  <si>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</si>
  <si>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</si>
  <si>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</si>
  <si>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</si>
  <si>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</si>
  <si>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</si>
  <si>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</si>
  <si>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</si>
  <si>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</si>
  <si>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</si>
  <si>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</si>
  <si>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</si>
  <si>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</si>
  <si>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</si>
  <si>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</si>
  <si>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</si>
  <si>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</si>
  <si>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</si>
  <si>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</si>
  <si>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</si>
  <si>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</si>
  <si>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</si>
  <si>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</si>
  <si>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</si>
  <si>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</si>
  <si>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</si>
  <si>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</si>
  <si>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</si>
  <si>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</si>
  <si>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</si>
  <si>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</si>
  <si>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</si>
  <si>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</si>
  <si>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</si>
  <si>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</si>
  <si>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</si>
  <si>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</si>
  <si>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</si>
  <si>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</si>
  <si>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</si>
  <si>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</si>
  <si>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</si>
  <si>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</si>
  <si>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</si>
  <si>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</si>
  <si>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</si>
  <si>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</si>
  <si>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</si>
  <si>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</si>
  <si>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</si>
  <si>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</si>
  <si>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</si>
  <si>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</si>
  <si>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</si>
  <si>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</si>
  <si>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</si>
  <si>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</si>
  <si>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</si>
  <si>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</si>
  <si>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</si>
  <si>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</si>
  <si>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</si>
  <si>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</si>
  <si>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</si>
  <si>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</si>
  <si>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</si>
  <si>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</si>
  <si>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</si>
  <si>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</si>
  <si>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</si>
  <si>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</si>
  <si>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</si>
  <si>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</si>
  <si>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</si>
  <si>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</si>
  <si>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</si>
  <si>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</si>
  <si>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</si>
  <si>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</si>
  <si>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</si>
  <si>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</si>
  <si>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</si>
  <si>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</si>
  <si>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</si>
  <si>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</si>
  <si>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</si>
  <si>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</si>
  <si>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</si>
  <si>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</si>
  <si>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</si>
  <si>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</si>
  <si>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</si>
  <si>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</si>
  <si>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</si>
  <si>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</si>
  <si>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</si>
  <si>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</si>
  <si>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</si>
  <si>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</si>
  <si>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</si>
  <si>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</si>
  <si>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</si>
  <si>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</si>
  <si>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</si>
  <si>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</si>
  <si>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</si>
  <si>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</si>
  <si>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</si>
  <si>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</si>
  <si>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</si>
  <si>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</si>
  <si>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</si>
  <si>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</si>
  <si>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</si>
  <si>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</si>
  <si>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</si>
  <si>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</si>
  <si>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</si>
  <si>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</si>
  <si>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</si>
  <si>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</si>
  <si>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</si>
  <si>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</si>
  <si>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</si>
  <si>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</si>
  <si>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</si>
  <si>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</si>
  <si>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</si>
  <si>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</si>
  <si>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</si>
  <si>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</si>
  <si>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</si>
  <si>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</si>
  <si>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</si>
  <si>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</si>
  <si>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</si>
  <si>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</si>
  <si>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</si>
  <si>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</si>
  <si>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</si>
  <si>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</si>
  <si>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</si>
  <si>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</si>
  <si>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</si>
  <si>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</si>
  <si>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</si>
  <si>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</si>
  <si>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</si>
  <si>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</si>
  <si>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</si>
  <si>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</si>
  <si>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</si>
  <si>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</si>
  <si>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</si>
  <si>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</si>
  <si>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</si>
  <si>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</si>
  <si>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</si>
  <si>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</si>
  <si>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</si>
  <si>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</si>
  <si>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</si>
  <si>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</si>
  <si>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</si>
  <si>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</si>
  <si>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</si>
  <si>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</si>
  <si>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</si>
  <si>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</si>
  <si>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</si>
  <si>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</si>
  <si>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</si>
  <si>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</si>
  <si>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</si>
  <si>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</si>
  <si>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</si>
  <si>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</si>
  <si>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</si>
  <si>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</si>
  <si>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</si>
  <si>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</si>
  <si>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</si>
  <si>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</si>
  <si>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</si>
  <si>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</si>
  <si>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</si>
  <si>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</si>
  <si>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</si>
  <si>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</si>
  <si>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</si>
  <si>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</si>
  <si>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</si>
  <si>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</si>
  <si>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</si>
  <si>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</si>
  <si>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</si>
  <si>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</si>
  <si>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</si>
  <si>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</si>
  <si>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</si>
  <si>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</si>
  <si>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</si>
  <si>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</si>
  <si>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</si>
  <si>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</si>
  <si>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</si>
  <si>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</si>
  <si>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</si>
  <si>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</si>
  <si>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</si>
  <si>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</si>
  <si>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</si>
  <si>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</si>
  <si>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</si>
  <si>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</si>
  <si>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</si>
  <si>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</si>
  <si>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</si>
  <si>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</si>
  <si>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</si>
  <si>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</si>
  <si>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</si>
  <si>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</si>
  <si>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</si>
  <si>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</si>
  <si>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</si>
  <si>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</si>
  <si>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</si>
  <si>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</si>
  <si>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</si>
  <si>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</si>
  <si>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</si>
  <si>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</si>
  <si>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</si>
  <si>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</si>
  <si>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</si>
  <si>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</si>
  <si>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</si>
  <si>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</si>
  <si>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</si>
  <si>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</si>
  <si>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</si>
  <si>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</si>
  <si>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</si>
  <si>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</si>
  <si>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</si>
  <si>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</si>
  <si>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</si>
  <si>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</si>
  <si>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</si>
  <si>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</si>
  <si>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</si>
  <si>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</si>
  <si>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</si>
  <si>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</si>
  <si>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</si>
  <si>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</si>
  <si>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</si>
  <si>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</si>
  <si>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</si>
  <si>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</si>
  <si>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</si>
  <si>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</si>
  <si>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</si>
  <si>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</si>
  <si>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</si>
  <si>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</si>
  <si>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</si>
  <si>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</si>
  <si>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</si>
  <si>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</si>
  <si>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</si>
  <si>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</si>
  <si>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</si>
  <si>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</si>
  <si>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</si>
  <si>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</si>
  <si>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</si>
  <si>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</si>
  <si>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</si>
  <si>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</si>
  <si>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</si>
  <si>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</si>
  <si>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</si>
  <si>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</si>
  <si>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</si>
  <si>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</si>
  <si>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</si>
  <si>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</si>
  <si>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</si>
  <si>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</si>
  <si>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</si>
  <si>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</si>
  <si>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</si>
  <si>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</si>
  <si>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</si>
  <si>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</si>
  <si>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</si>
  <si>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</si>
  <si>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</si>
  <si>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</si>
  <si>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</si>
  <si>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</si>
  <si>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</si>
  <si>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</si>
  <si>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</si>
  <si>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</si>
  <si>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</si>
  <si>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</si>
  <si>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</si>
  <si>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</si>
  <si>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</si>
  <si>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</si>
  <si>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</si>
  <si>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</si>
  <si>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</si>
  <si>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</si>
  <si>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</si>
  <si>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</si>
  <si>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</si>
  <si>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</si>
  <si>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</si>
  <si>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</si>
  <si>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</si>
  <si>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</si>
  <si>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</si>
  <si>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</si>
  <si>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</si>
  <si>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</si>
  <si>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</si>
  <si>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</si>
  <si>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</si>
  <si>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</si>
  <si>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</si>
  <si>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</si>
  <si>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</si>
  <si>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</si>
  <si>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</si>
  <si>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</si>
  <si>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</si>
  <si>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</si>
  <si>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</si>
  <si>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</si>
  <si>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</si>
  <si>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</si>
  <si>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</si>
  <si>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</si>
  <si>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</si>
  <si>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</si>
  <si>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</si>
  <si>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</si>
  <si>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</si>
  <si>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</si>
  <si>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</si>
  <si>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</si>
  <si>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</si>
  <si>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</si>
  <si>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</si>
  <si>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</si>
  <si>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</si>
  <si>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</si>
  <si>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</si>
  <si>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</si>
  <si>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</si>
  <si>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</si>
  <si>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</si>
  <si>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</si>
  <si>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</si>
  <si>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</si>
  <si>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</si>
  <si>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</si>
  <si>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</si>
  <si>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</si>
  <si>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</si>
  <si>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</si>
  <si>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</si>
  <si>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</si>
  <si>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</si>
  <si>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</si>
  <si>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</si>
  <si>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</si>
  <si>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</si>
  <si>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</si>
  <si>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</si>
  <si>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</si>
  <si>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</si>
  <si>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</si>
  <si>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</si>
  <si>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</si>
  <si>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</si>
  <si>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</si>
  <si>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</si>
  <si>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</si>
  <si>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</si>
  <si>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</si>
  <si>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</si>
  <si>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</si>
  <si>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</si>
  <si>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</si>
  <si>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</si>
  <si>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</si>
  <si>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</si>
  <si>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</si>
  <si>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</si>
  <si>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</si>
  <si>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</si>
  <si>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</si>
  <si>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</si>
  <si>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</si>
  <si>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</si>
  <si>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</si>
  <si>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</si>
  <si>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</si>
  <si>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</si>
  <si>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</si>
  <si>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</si>
  <si>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</si>
  <si>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</si>
  <si>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</si>
  <si>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</si>
  <si>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</si>
  <si>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</si>
  <si>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</si>
  <si>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</si>
  <si>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</si>
  <si>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</si>
  <si>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</si>
  <si>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</si>
  <si>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</si>
  <si>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</si>
  <si>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</si>
  <si>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</si>
  <si>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</si>
  <si>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</si>
  <si>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</si>
  <si>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</si>
  <si>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</si>
  <si>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</si>
  <si>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</si>
  <si>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</si>
  <si>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</si>
  <si>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</si>
  <si>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</si>
  <si>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</si>
  <si>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</si>
  <si>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</si>
  <si>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</si>
  <si>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</si>
  <si>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</si>
  <si>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</si>
  <si>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</si>
  <si>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</si>
  <si>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</si>
  <si>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</si>
  <si>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</si>
  <si>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</si>
  <si>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</si>
  <si>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</si>
  <si>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</si>
  <si>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</si>
  <si>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</si>
  <si>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</si>
  <si>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</si>
  <si>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</si>
  <si>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</si>
  <si>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</si>
  <si>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</si>
  <si>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</si>
  <si>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</si>
  <si>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</si>
  <si>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</si>
  <si>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</si>
  <si>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</si>
  <si>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</si>
  <si>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</si>
  <si>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</si>
  <si>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</si>
  <si>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</si>
  <si>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</si>
  <si>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</si>
  <si>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</si>
  <si>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</si>
  <si>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</si>
  <si>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</si>
  <si>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</si>
  <si>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</si>
  <si>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</si>
  <si>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</si>
  <si>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</si>
  <si>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</si>
  <si>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</si>
  <si>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</si>
  <si>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</si>
  <si>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</si>
  <si>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</si>
  <si>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</si>
  <si>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</si>
  <si>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</si>
  <si>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</si>
  <si>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</si>
  <si>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</si>
  <si>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</si>
  <si>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</si>
  <si>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</si>
  <si>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</si>
  <si>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</si>
  <si>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</si>
  <si>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</si>
  <si>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</si>
  <si>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</si>
  <si>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</si>
  <si>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</si>
  <si>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</si>
  <si>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</si>
  <si>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</si>
  <si>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</si>
  <si>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</si>
  <si>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</si>
  <si>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</si>
  <si>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</si>
  <si>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</si>
  <si>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</si>
  <si>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</si>
  <si>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</si>
  <si>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</si>
  <si>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</si>
  <si>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</si>
  <si>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</si>
  <si>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</si>
  <si>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</si>
  <si>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</si>
  <si>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</si>
  <si>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</si>
  <si>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</si>
  <si>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</si>
  <si>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</si>
  <si>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</si>
  <si>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</si>
  <si>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</si>
  <si>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</si>
  <si>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</si>
  <si>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</si>
  <si>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</si>
  <si>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</si>
  <si>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</si>
  <si>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</si>
  <si>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</si>
  <si>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</si>
  <si>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</si>
  <si>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</si>
  <si>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</si>
  <si>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</si>
  <si>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</si>
  <si>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</si>
  <si>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</si>
  <si>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</si>
  <si>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</si>
  <si>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</si>
  <si>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</si>
  <si>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</si>
  <si>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</si>
  <si>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</si>
  <si>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</si>
  <si>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</si>
  <si>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</si>
  <si>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</si>
  <si>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</si>
  <si>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</si>
  <si>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</si>
  <si>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</si>
  <si>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</si>
  <si>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</si>
  <si>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</si>
  <si>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</si>
  <si>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</si>
  <si>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</si>
  <si>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</si>
  <si>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</si>
  <si>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</si>
  <si>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</si>
  <si>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</si>
  <si>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</si>
  <si>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</si>
  <si>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</si>
  <si>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</si>
  <si>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</si>
  <si>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</si>
  <si>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</si>
  <si>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</si>
  <si>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</si>
  <si>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</si>
  <si>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</si>
  <si>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</si>
  <si>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</si>
  <si>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</si>
  <si>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</si>
  <si>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</si>
  <si>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</si>
  <si>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</si>
  <si>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</si>
  <si>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</si>
  <si>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</si>
  <si>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</si>
  <si>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</si>
  <si>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</si>
  <si>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</si>
  <si>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</si>
  <si>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</si>
  <si>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</si>
  <si>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</si>
  <si>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</si>
  <si>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</si>
  <si>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</si>
  <si>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</si>
  <si>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</si>
  <si>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</si>
  <si>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</si>
  <si>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</si>
  <si>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</si>
  <si>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</si>
  <si>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</si>
  <si>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</si>
  <si>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</si>
  <si>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</si>
  <si>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</si>
  <si>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</si>
  <si>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</si>
  <si>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</si>
  <si>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</si>
  <si>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</si>
  <si>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</si>
  <si>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</si>
  <si>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</si>
  <si>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</si>
  <si>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</si>
  <si>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</si>
  <si>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</si>
  <si>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</si>
  <si>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</si>
  <si>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</si>
  <si>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</si>
  <si>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</si>
  <si>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</si>
  <si>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</si>
  <si>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</si>
  <si>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</si>
  <si>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</si>
  <si>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</si>
  <si>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</si>
  <si>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</si>
  <si>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</si>
  <si>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</si>
  <si>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</si>
  <si>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</si>
  <si>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</si>
  <si>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</si>
  <si>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</si>
  <si>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</si>
  <si>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</si>
  <si>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</si>
  <si>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</si>
  <si>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</si>
  <si>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</si>
  <si>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</si>
  <si>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</si>
  <si>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</si>
  <si>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</si>
  <si>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</si>
  <si>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</si>
  <si>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</si>
  <si>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</si>
  <si>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</si>
  <si>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</si>
  <si>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</si>
  <si>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</si>
  <si>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</si>
  <si>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</si>
  <si>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</si>
  <si>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</si>
  <si>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</si>
  <si>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</si>
  <si>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</si>
  <si>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</si>
  <si>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</si>
  <si>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</si>
  <si>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</si>
  <si>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</si>
  <si>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</si>
  <si>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</si>
  <si>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</si>
  <si>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</si>
  <si>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</si>
  <si>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</si>
  <si>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</si>
  <si>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</si>
  <si>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</si>
  <si>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</si>
  <si>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</si>
  <si>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</si>
  <si>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</si>
  <si>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</si>
  <si>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</si>
  <si>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</si>
  <si>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</si>
  <si>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</si>
  <si>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</si>
  <si>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</si>
  <si>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</si>
  <si>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</si>
  <si>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</si>
  <si>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</si>
  <si>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</si>
  <si>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</si>
  <si>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</si>
  <si>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</si>
  <si>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</si>
  <si>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</si>
  <si>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</si>
  <si>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</si>
  <si>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</si>
  <si>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</si>
  <si>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</si>
  <si>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</si>
  <si>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</si>
  <si>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</si>
  <si>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</si>
  <si>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</si>
  <si>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</si>
  <si>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</si>
  <si>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</si>
  <si>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</si>
  <si>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</si>
  <si>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</si>
  <si>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</si>
  <si>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</si>
  <si>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</si>
  <si>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</si>
  <si>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</si>
  <si>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</si>
  <si>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</si>
  <si>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</si>
  <si>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</si>
  <si>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</si>
  <si>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</si>
  <si>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</si>
  <si>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</si>
  <si>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</si>
  <si>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</si>
  <si>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</si>
  <si>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</si>
  <si>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</si>
  <si>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</si>
  <si>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</si>
  <si>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</si>
  <si>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</si>
  <si>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</si>
  <si>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</si>
  <si>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</si>
  <si>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</si>
  <si>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</si>
  <si>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</si>
  <si>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</si>
  <si>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</si>
  <si>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</si>
  <si>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</si>
  <si>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</si>
  <si>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</si>
  <si>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</si>
  <si>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</si>
  <si>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</si>
  <si>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</si>
  <si>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</si>
  <si>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</si>
  <si>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</si>
  <si>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</si>
  <si>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</si>
  <si>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</si>
  <si>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</si>
  <si>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</si>
  <si>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</si>
  <si>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</si>
  <si>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</si>
  <si>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</si>
  <si>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</si>
  <si>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</si>
  <si>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</si>
  <si>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</si>
  <si>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</si>
  <si>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</si>
  <si>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</si>
  <si>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</si>
  <si>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</si>
  <si>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</si>
  <si>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</si>
  <si>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</si>
  <si>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</si>
  <si>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</si>
  <si>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</si>
  <si>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</si>
  <si>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</si>
  <si>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</si>
  <si>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</si>
  <si>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</si>
  <si>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</si>
  <si>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</si>
  <si>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</si>
  <si>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</si>
  <si>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</si>
  <si>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</si>
  <si>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</si>
  <si>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</si>
  <si>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</si>
  <si>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</si>
  <si>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</si>
  <si>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</si>
  <si>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</si>
  <si>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</si>
  <si>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</si>
  <si>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</si>
  <si>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</si>
  <si>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</si>
  <si>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</si>
  <si>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</si>
  <si>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</si>
  <si>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</si>
  <si>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</si>
  <si>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</si>
  <si>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</si>
  <si>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</si>
  <si>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</si>
  <si>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</si>
  <si>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</si>
  <si>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</si>
  <si>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</si>
  <si>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</si>
  <si>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</si>
  <si>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</si>
  <si>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</si>
  <si>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</si>
  <si>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</si>
  <si>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</si>
  <si>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</si>
  <si>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</si>
  <si>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</si>
  <si>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</si>
  <si>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</si>
  <si>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</si>
  <si>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</si>
  <si>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</si>
  <si>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</si>
  <si>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</si>
  <si>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</si>
  <si>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</si>
  <si>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</si>
  <si>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</si>
  <si>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</si>
  <si>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</si>
  <si>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</si>
  <si>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</si>
  <si>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</si>
  <si>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</si>
  <si>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</si>
  <si>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</si>
  <si>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</si>
  <si>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</si>
  <si>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</si>
  <si>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</si>
  <si>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</si>
  <si>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</si>
  <si>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</si>
  <si>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</si>
  <si>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</si>
  <si>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</si>
  <si>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</si>
  <si>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</si>
  <si>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</si>
  <si>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</si>
  <si>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</si>
  <si>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</si>
  <si>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</si>
  <si>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</si>
  <si>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</si>
  <si>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</si>
  <si>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</si>
  <si>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</si>
  <si>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</si>
  <si>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</si>
  <si>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</si>
  <si>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</si>
  <si>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</si>
  <si>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</si>
  <si>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</si>
  <si>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</si>
  <si>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</si>
  <si>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</si>
  <si>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</si>
  <si>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</si>
  <si>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</si>
  <si>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</si>
  <si>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</si>
  <si>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</si>
  <si>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</si>
  <si>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</si>
  <si>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</si>
  <si>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</si>
  <si>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</si>
  <si>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</si>
  <si>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</si>
  <si>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</si>
  <si>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</si>
  <si>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</si>
  <si>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</si>
  <si>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</si>
  <si>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</si>
  <si>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</si>
  <si>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</si>
  <si>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</si>
  <si>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</si>
  <si>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</si>
  <si>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</si>
  <si>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</si>
  <si>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</si>
  <si>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</si>
  <si>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</si>
  <si>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</si>
  <si>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</si>
  <si>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</si>
  <si>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</si>
  <si>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</si>
  <si>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</si>
  <si>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</si>
  <si>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</si>
  <si>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</si>
  <si>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</si>
  <si>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</si>
  <si>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</si>
  <si>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</si>
  <si>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</si>
  <si>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</si>
  <si>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</si>
  <si>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</si>
  <si>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</si>
  <si>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</si>
  <si>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</si>
  <si>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</si>
  <si>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</si>
  <si>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</si>
  <si>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</si>
  <si>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</si>
  <si>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</si>
  <si>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</si>
  <si>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</si>
  <si>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</si>
  <si>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</si>
  <si>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</si>
  <si>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</si>
  <si>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</si>
  <si>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</si>
  <si>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</si>
  <si>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</si>
  <si>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</si>
  <si>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</si>
  <si>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</si>
  <si>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</si>
  <si>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</si>
  <si>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</si>
  <si>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</si>
  <si>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</si>
  <si>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</si>
  <si>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</si>
  <si>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</si>
  <si>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</si>
  <si>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</si>
  <si>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</si>
  <si>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</si>
  <si>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</si>
  <si>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</si>
  <si>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</si>
  <si>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</si>
  <si>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</si>
  <si>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</si>
  <si>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</si>
  <si>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</si>
  <si>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</si>
  <si>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</si>
  <si>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</si>
  <si>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</si>
  <si>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</si>
  <si>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</si>
  <si>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</si>
  <si>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</si>
  <si>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</si>
  <si>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</si>
  <si>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</si>
  <si>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</si>
  <si>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</si>
  <si>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</si>
  <si>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</si>
  <si>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</si>
  <si>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</si>
  <si>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</si>
  <si>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</si>
  <si>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</si>
  <si>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</si>
  <si>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</si>
  <si>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</si>
  <si>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</si>
  <si>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</si>
  <si>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</si>
  <si>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</si>
  <si>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</si>
  <si>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</si>
  <si>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</si>
  <si>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</si>
  <si>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</si>
  <si>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</si>
  <si>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</si>
  <si>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</si>
  <si>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</si>
  <si>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</si>
  <si>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</si>
  <si>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</si>
  <si>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</si>
  <si>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</si>
  <si>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</si>
  <si>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</si>
  <si>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</si>
  <si>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</si>
  <si>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</si>
  <si>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</si>
  <si>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</si>
  <si>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</si>
  <si>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</si>
  <si>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</si>
  <si>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</si>
  <si>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</si>
  <si>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</si>
  <si>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</si>
  <si>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</si>
  <si>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</si>
  <si>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</si>
  <si>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</si>
  <si>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</si>
  <si>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</si>
  <si>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</si>
  <si>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</si>
  <si>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</si>
  <si>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</si>
  <si>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</si>
  <si>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</si>
  <si>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</si>
  <si>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</si>
  <si>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</si>
  <si>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</si>
  <si>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</si>
  <si>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</si>
  <si>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</si>
  <si>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</si>
  <si>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</si>
  <si>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</si>
  <si>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</si>
  <si>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</si>
  <si>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</si>
  <si>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</si>
  <si>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</si>
  <si>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</si>
  <si>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</si>
  <si>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</si>
  <si>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</si>
  <si>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</si>
  <si>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</si>
  <si>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</si>
  <si>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</si>
  <si>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</si>
  <si>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</si>
  <si>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</si>
  <si>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</si>
  <si>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</si>
  <si>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</si>
  <si>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</si>
  <si>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</si>
  <si>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</si>
  <si>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</si>
  <si>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</si>
  <si>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</si>
  <si>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</si>
  <si>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</si>
  <si>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</si>
  <si>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</si>
  <si>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</si>
  <si>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</si>
  <si>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</si>
  <si>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</si>
  <si>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</si>
  <si>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</si>
  <si>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</si>
  <si>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</si>
  <si>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</si>
  <si>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</si>
  <si>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</si>
  <si>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</si>
  <si>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</si>
  <si>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</si>
  <si>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</si>
  <si>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</si>
  <si>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</si>
  <si>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</si>
  <si>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</si>
  <si>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</si>
  <si>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</si>
  <si>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</si>
  <si>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</si>
  <si>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</si>
  <si>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</si>
  <si>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</si>
  <si>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</si>
  <si>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</si>
  <si>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</si>
  <si>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</si>
  <si>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</si>
  <si>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</si>
  <si>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</si>
  <si>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</si>
  <si>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</si>
  <si>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</si>
  <si>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</si>
  <si>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</si>
  <si>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</si>
  <si>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</si>
  <si>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</si>
  <si>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</si>
  <si>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</si>
  <si>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</si>
  <si>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</si>
  <si>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</si>
  <si>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</si>
  <si>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</si>
  <si>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</si>
  <si>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</si>
  <si>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</si>
  <si>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</si>
  <si>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</si>
  <si>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</si>
  <si>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</si>
  <si>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</si>
  <si>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</si>
  <si>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</si>
  <si>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</si>
  <si>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</si>
  <si>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</si>
  <si>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</si>
  <si>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</si>
  <si>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</si>
  <si>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</si>
  <si>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</si>
  <si>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</si>
  <si>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</si>
  <si>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</si>
  <si>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</si>
  <si>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</si>
  <si>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</si>
  <si>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</si>
  <si>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</si>
  <si>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</si>
  <si>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</si>
  <si>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</si>
  <si>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</si>
  <si>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</si>
  <si>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</si>
  <si>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</si>
  <si>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</si>
  <si>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</si>
  <si>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</si>
  <si>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</si>
  <si>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</si>
  <si>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</si>
  <si>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</si>
  <si>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</si>
  <si>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</si>
  <si>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</si>
  <si>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</si>
  <si>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</si>
  <si>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</si>
  <si>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</si>
  <si>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</si>
  <si>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</si>
  <si>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</si>
  <si>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</si>
  <si>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</si>
  <si>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</si>
  <si>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</si>
  <si>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</si>
  <si>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</si>
  <si>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</si>
  <si>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</si>
  <si>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</si>
  <si>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</si>
  <si>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</si>
  <si>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</si>
  <si>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</si>
  <si>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</si>
  <si>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</si>
  <si>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</si>
  <si>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</si>
  <si>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</si>
  <si>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</si>
  <si>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</si>
  <si>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</si>
  <si>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</si>
  <si>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</si>
  <si>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</si>
  <si>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</si>
  <si>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</si>
  <si>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</si>
  <si>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</si>
  <si>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</si>
  <si>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</si>
  <si>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</si>
  <si>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</si>
  <si>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</si>
  <si>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</si>
  <si>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</si>
  <si>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</si>
  <si>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</si>
  <si>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</si>
  <si>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</si>
  <si>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</si>
  <si>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</si>
  <si>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</si>
  <si>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</si>
  <si>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</si>
  <si>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</si>
  <si>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</si>
  <si>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</si>
  <si>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</si>
  <si>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</si>
  <si>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</si>
  <si>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</si>
  <si>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</si>
  <si>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</si>
  <si>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</si>
  <si>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</si>
  <si>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</si>
  <si>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</si>
  <si>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</si>
  <si>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</si>
  <si>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</si>
  <si>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</si>
  <si>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</si>
  <si>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</si>
  <si>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</si>
  <si>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</si>
  <si>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</si>
  <si>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</si>
  <si>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</si>
  <si>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</si>
  <si>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</si>
  <si>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</si>
  <si>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</si>
  <si>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</si>
  <si>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</si>
  <si>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</si>
  <si>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</si>
  <si>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</si>
  <si>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</si>
  <si>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</si>
  <si>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</si>
  <si>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</si>
  <si>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</si>
  <si>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</si>
  <si>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</si>
  <si>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</si>
  <si>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</si>
  <si>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</si>
  <si>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</si>
  <si>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</si>
  <si>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</si>
  <si>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</si>
  <si>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</si>
  <si>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</si>
  <si>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</si>
  <si>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</si>
  <si>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</si>
  <si>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</si>
  <si>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</si>
  <si>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</si>
  <si>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</si>
  <si>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</si>
  <si>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</si>
  <si>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</si>
  <si>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</si>
  <si>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</si>
  <si>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</si>
  <si>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</si>
  <si>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</si>
  <si>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</si>
  <si>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</si>
  <si>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</si>
  <si>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</si>
  <si>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</si>
  <si>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</si>
  <si>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</si>
  <si>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</si>
  <si>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</si>
  <si>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</si>
  <si>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</si>
  <si>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</si>
  <si>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</si>
  <si>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</si>
  <si>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</si>
  <si>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</si>
  <si>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</si>
  <si>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</si>
  <si>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</si>
  <si>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</si>
  <si>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</si>
  <si>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</si>
  <si>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</si>
  <si>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</si>
  <si>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</si>
  <si>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</si>
  <si>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</si>
  <si>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</si>
  <si>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</si>
  <si>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</si>
  <si>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</si>
  <si>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</si>
  <si>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</si>
  <si>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</si>
  <si>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</si>
  <si>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</si>
  <si>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</si>
  <si>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</si>
  <si>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</si>
  <si>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</si>
  <si>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</si>
  <si>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</si>
  <si>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</si>
  <si>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</si>
  <si>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</si>
  <si>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</si>
  <si>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</si>
  <si>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</si>
  <si>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</si>
  <si>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</si>
  <si>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</si>
  <si>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</si>
  <si>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</si>
  <si>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</si>
  <si>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</si>
  <si>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</si>
  <si>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</si>
  <si>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</si>
  <si>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</si>
  <si>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</si>
  <si>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</si>
  <si>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</si>
  <si>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</si>
  <si>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</si>
  <si>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</si>
  <si>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</si>
  <si>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</si>
  <si>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</si>
  <si>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</si>
  <si>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</si>
  <si>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</si>
  <si>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</si>
  <si>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</si>
  <si>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</si>
  <si>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</si>
  <si>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</si>
  <si>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</si>
  <si>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</si>
  <si>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</si>
  <si>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</si>
  <si>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</si>
  <si>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</si>
  <si>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</si>
  <si>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</si>
  <si>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</si>
  <si>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</si>
  <si>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</si>
  <si>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</si>
  <si>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</si>
  <si>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</si>
  <si>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</si>
  <si>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</si>
  <si>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</si>
  <si>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</si>
  <si>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</si>
  <si>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</si>
  <si>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</si>
  <si>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</si>
  <si>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</si>
  <si>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</si>
  <si>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</si>
  <si>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</si>
  <si>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</si>
  <si>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</si>
  <si>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</si>
  <si>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</si>
  <si>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</si>
  <si>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</si>
  <si>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</si>
  <si>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</si>
  <si>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</si>
  <si>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</si>
  <si>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</si>
  <si>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</si>
  <si>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</si>
  <si>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</si>
  <si>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</si>
  <si>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</si>
  <si>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</si>
  <si>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</si>
  <si>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</si>
  <si>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</si>
  <si>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</si>
  <si>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</si>
  <si>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</si>
  <si>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</si>
  <si>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</si>
  <si>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</si>
  <si>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</si>
  <si>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</si>
  <si>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</si>
  <si>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</si>
  <si>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</si>
  <si>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</si>
  <si>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</si>
  <si>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</si>
  <si>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</si>
  <si>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</si>
  <si>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</si>
  <si>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</si>
  <si>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</si>
  <si>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</si>
  <si>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</si>
  <si>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</si>
  <si>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</si>
  <si>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</si>
  <si>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</si>
  <si>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</si>
  <si>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</si>
  <si>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</si>
  <si>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</si>
  <si>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</si>
  <si>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</si>
  <si>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</si>
  <si>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</si>
  <si>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</si>
  <si>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</si>
  <si>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</si>
  <si>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</si>
  <si>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</si>
  <si>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</si>
  <si>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</si>
  <si>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</si>
  <si>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</si>
  <si>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</si>
  <si>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</si>
  <si>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</si>
  <si>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</si>
  <si>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</si>
  <si>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</si>
  <si>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</si>
  <si>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</si>
  <si>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</si>
  <si>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</si>
  <si>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</si>
  <si>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</si>
  <si>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</si>
  <si>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</si>
  <si>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</si>
  <si>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</si>
  <si>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</si>
  <si>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</si>
  <si>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</si>
  <si>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</si>
  <si>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</si>
  <si>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</si>
  <si>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</si>
  <si>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</si>
  <si>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</si>
  <si>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</si>
  <si>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</si>
  <si>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</si>
  <si>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</si>
  <si>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</si>
  <si>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</si>
  <si>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</si>
  <si>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</si>
  <si>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</si>
  <si>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</si>
  <si>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</si>
  <si>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</si>
  <si>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</si>
  <si>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</si>
  <si>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</si>
  <si>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</si>
  <si>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</si>
  <si>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</si>
  <si>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</si>
  <si>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</si>
  <si>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</si>
  <si>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</si>
  <si>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</si>
  <si>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</si>
  <si>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</si>
  <si>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</si>
  <si>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</si>
  <si>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</si>
  <si>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</si>
  <si>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</si>
  <si>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</si>
  <si>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</si>
  <si>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</si>
  <si>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</si>
  <si>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</si>
  <si>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</si>
  <si>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</si>
  <si>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</si>
  <si>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</si>
  <si>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</si>
  <si>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</si>
  <si>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</si>
  <si>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</si>
  <si>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</si>
  <si>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</si>
  <si>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</si>
  <si>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</si>
  <si>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</si>
  <si>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</si>
  <si>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</si>
  <si>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</si>
  <si>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</si>
  <si>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</si>
  <si>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</si>
  <si>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</si>
  <si>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</si>
  <si>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</si>
  <si>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</si>
  <si>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</si>
  <si>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</si>
  <si>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</si>
  <si>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</si>
  <si>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</si>
  <si>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</si>
  <si>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</si>
  <si>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</si>
  <si>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</si>
  <si>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</si>
  <si>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</si>
  <si>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</si>
  <si>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</si>
  <si>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</si>
  <si>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</si>
  <si>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</si>
  <si>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</si>
  <si>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</si>
  <si>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</si>
  <si>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</si>
  <si>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</si>
  <si>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</si>
  <si>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</si>
  <si>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</si>
  <si>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</si>
  <si>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</si>
  <si>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</si>
  <si>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</si>
  <si>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</si>
  <si>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</si>
  <si>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</si>
  <si>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</si>
  <si>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</si>
  <si>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</si>
  <si>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</si>
  <si>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</si>
  <si>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</si>
  <si>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</si>
  <si>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</si>
  <si>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</si>
  <si>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</si>
  <si>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</si>
  <si>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</si>
  <si>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</si>
  <si>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</si>
  <si>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</si>
  <si>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</si>
  <si>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</si>
  <si>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</si>
  <si>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</si>
  <si>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</si>
  <si>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</si>
  <si>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</si>
  <si>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</si>
  <si>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</si>
  <si>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</si>
  <si>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</si>
  <si>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</si>
  <si>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</si>
  <si>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</si>
  <si>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</si>
  <si>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</si>
  <si>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</si>
  <si>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</si>
  <si>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</si>
  <si>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</si>
  <si>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</si>
  <si>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</si>
  <si>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</si>
  <si>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</si>
  <si>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</si>
  <si>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</si>
  <si>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</si>
  <si>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</si>
  <si>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</si>
  <si>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</si>
  <si>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</si>
  <si>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</si>
  <si>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</si>
  <si>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</si>
  <si>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</si>
  <si>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</si>
  <si>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</si>
  <si>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</si>
  <si>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</si>
  <si>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</si>
  <si>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</si>
  <si>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</si>
  <si>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</si>
  <si>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</si>
  <si>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</si>
  <si>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</si>
  <si>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</si>
  <si>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</si>
  <si>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</si>
  <si>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</si>
  <si>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</si>
  <si>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</si>
  <si>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</si>
  <si>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</si>
  <si>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</si>
  <si>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</si>
  <si>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</si>
  <si>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</si>
  <si>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</si>
  <si>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</si>
  <si>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</si>
  <si>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</si>
  <si>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</si>
  <si>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</si>
  <si>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</si>
  <si>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</si>
  <si>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</si>
  <si>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</si>
  <si>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</si>
  <si>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</si>
  <si>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</si>
  <si>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</si>
  <si>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</si>
  <si>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</si>
  <si>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</si>
  <si>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</si>
  <si>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</si>
  <si>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</si>
  <si>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</si>
  <si>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</si>
  <si>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</si>
  <si>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</si>
  <si>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</si>
  <si>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</si>
  <si>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</si>
  <si>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</si>
  <si>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</si>
  <si>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</si>
  <si>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</si>
  <si>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</si>
  <si>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</si>
  <si>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</si>
  <si>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</si>
  <si>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</si>
  <si>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</si>
  <si>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</si>
  <si>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</si>
  <si>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</si>
  <si>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</si>
  <si>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</si>
  <si>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</si>
  <si>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</si>
  <si>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</si>
  <si>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</si>
  <si>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</si>
  <si>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</si>
  <si>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</si>
  <si>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</si>
  <si>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</si>
  <si>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</si>
  <si>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</si>
  <si>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</si>
  <si>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</si>
  <si>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</si>
  <si>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</si>
  <si>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</si>
  <si>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</si>
  <si>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</si>
  <si>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</si>
  <si>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</si>
  <si>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</si>
  <si>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</si>
  <si>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</si>
  <si>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</si>
  <si>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</si>
  <si>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</si>
  <si>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</si>
  <si>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</si>
  <si>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</si>
  <si>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</si>
  <si>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</si>
  <si>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</si>
  <si>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</si>
  <si>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</si>
  <si>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</si>
  <si>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</si>
  <si>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</si>
  <si>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</si>
  <si>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</si>
  <si>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</si>
  <si>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</si>
  <si>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</si>
  <si>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</si>
  <si>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</si>
  <si>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</si>
  <si>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</si>
  <si>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</si>
  <si>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</si>
  <si>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</si>
  <si>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</si>
  <si>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</si>
  <si>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</si>
  <si>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</si>
  <si>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</si>
  <si>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</si>
  <si>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</si>
  <si>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</si>
  <si>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</si>
  <si>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</si>
  <si>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</si>
  <si>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</si>
  <si>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</si>
  <si>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</si>
  <si>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</si>
  <si>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</si>
  <si>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</si>
  <si>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</si>
  <si>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</si>
  <si>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</si>
  <si>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</si>
  <si>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</si>
  <si>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</si>
  <si>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</si>
  <si>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</si>
  <si>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</si>
  <si>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</si>
  <si>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</si>
  <si>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</si>
  <si>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</si>
  <si>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</si>
  <si>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</si>
  <si>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</si>
  <si>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</si>
  <si>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</si>
  <si>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</si>
  <si>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</si>
  <si>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</si>
  <si>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</si>
  <si>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</si>
  <si>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</si>
  <si>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</si>
  <si>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</si>
  <si>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</si>
  <si>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</si>
  <si>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</si>
  <si>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</si>
  <si>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</si>
  <si>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</si>
  <si>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</si>
  <si>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</si>
  <si>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</si>
  <si>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</si>
  <si>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</si>
  <si>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</si>
  <si>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</si>
  <si>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</si>
  <si>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</si>
  <si>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</si>
  <si>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</si>
  <si>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</si>
  <si>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</si>
  <si>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</si>
  <si>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</si>
  <si>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</si>
  <si>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</si>
  <si>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</si>
  <si>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</si>
  <si>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</si>
  <si>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</si>
  <si>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</si>
  <si>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</si>
  <si>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</si>
  <si>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</si>
  <si>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</si>
  <si>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</si>
  <si>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</si>
  <si>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</si>
  <si>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</si>
  <si>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</si>
  <si>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</si>
  <si>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</si>
  <si>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</si>
  <si>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</si>
  <si>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</si>
  <si>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</si>
  <si>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</si>
  <si>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</si>
  <si>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</si>
  <si>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</si>
  <si>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</si>
  <si>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</si>
  <si>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</si>
  <si>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</si>
  <si>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</si>
  <si>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</si>
  <si>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</si>
  <si>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</si>
  <si>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</si>
  <si>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</si>
  <si>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</si>
  <si>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</si>
  <si>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</si>
  <si>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</si>
  <si>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</si>
  <si>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</si>
  <si>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</si>
  <si>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</si>
  <si>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</si>
  <si>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</si>
  <si>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</si>
  <si>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</si>
  <si>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</si>
  <si>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</si>
  <si>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</si>
  <si>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</si>
  <si>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</si>
  <si>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</si>
  <si>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</si>
  <si>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</si>
  <si>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</si>
  <si>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</si>
  <si>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</si>
  <si>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</si>
  <si>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</si>
  <si>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</si>
  <si>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</si>
  <si>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</si>
  <si>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</si>
  <si>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</si>
  <si>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</si>
  <si>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</si>
  <si>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</si>
  <si>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</si>
  <si>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</si>
  <si>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</si>
  <si>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</si>
  <si>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</si>
  <si>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</si>
  <si>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</si>
  <si>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</si>
  <si>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</si>
  <si>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</si>
  <si>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</si>
  <si>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</si>
  <si>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</si>
  <si>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</si>
  <si>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</si>
  <si>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</si>
  <si>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</si>
  <si>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</si>
  <si>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</si>
  <si>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</si>
  <si>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</si>
  <si>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</si>
  <si>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</si>
  <si>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</si>
  <si>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</si>
  <si>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</si>
  <si>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</si>
  <si>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</si>
  <si>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</si>
  <si>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</si>
  <si>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</si>
  <si>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</si>
  <si>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</si>
  <si>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</si>
  <si>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</si>
  <si>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</si>
  <si>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</si>
  <si>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</si>
  <si>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</si>
  <si>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</si>
  <si>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</si>
  <si>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</si>
  <si>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</si>
  <si>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</si>
  <si>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</si>
  <si>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</si>
  <si>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</si>
  <si>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</si>
  <si>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</si>
  <si>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</si>
  <si>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</si>
  <si>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</si>
  <si>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</si>
  <si>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</si>
  <si>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</si>
  <si>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</si>
  <si>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</si>
  <si>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</si>
  <si>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</si>
  <si>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</si>
  <si>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</si>
  <si>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</si>
  <si>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</si>
  <si>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</si>
  <si>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</si>
  <si>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</si>
  <si>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</si>
  <si>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</si>
  <si>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</si>
  <si>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</si>
  <si>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</si>
  <si>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</si>
  <si>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</si>
  <si>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</si>
  <si>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</si>
  <si>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</si>
  <si>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</si>
  <si>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</si>
  <si>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</si>
  <si>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</si>
  <si>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</si>
  <si>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</si>
  <si>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</si>
  <si>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</si>
  <si>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</si>
  <si>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</si>
  <si>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</si>
  <si>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</si>
  <si>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</si>
  <si>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</si>
  <si>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</si>
  <si>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</si>
  <si>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</si>
  <si>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</si>
  <si>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</si>
  <si>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</si>
  <si>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</si>
  <si>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</si>
  <si>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</si>
  <si>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</si>
  <si>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</si>
  <si>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</si>
  <si>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</si>
  <si>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</si>
  <si>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</si>
  <si>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</si>
  <si>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</si>
  <si>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</si>
  <si>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</si>
  <si>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</si>
  <si>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</si>
  <si>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</si>
  <si>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</si>
  <si>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</si>
  <si>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</si>
  <si>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</si>
  <si>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</si>
  <si>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</si>
  <si>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</si>
  <si>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</si>
  <si>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</si>
  <si>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</si>
  <si>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</si>
  <si>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</si>
  <si>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</si>
  <si>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</si>
  <si>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</si>
  <si>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</si>
  <si>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</si>
  <si>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</si>
  <si>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</si>
  <si>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</si>
  <si>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</si>
  <si>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</si>
  <si>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</si>
  <si>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</si>
  <si>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</si>
  <si>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</si>
  <si>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</si>
  <si>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</si>
  <si>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</si>
  <si>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</si>
  <si>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</si>
  <si>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</si>
  <si>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</si>
  <si>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</si>
  <si>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</si>
  <si>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</si>
  <si>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</si>
  <si>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</si>
  <si>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</si>
  <si>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</si>
  <si>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</si>
  <si>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</si>
  <si>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</si>
  <si>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</si>
  <si>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</si>
  <si>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</si>
  <si>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</si>
  <si>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</si>
  <si>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</si>
  <si>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</si>
  <si>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</si>
  <si>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</si>
  <si>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</si>
  <si>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</si>
  <si>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</si>
  <si>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</si>
  <si>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</si>
  <si>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</si>
  <si>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</si>
  <si>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</si>
  <si>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</si>
  <si>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</si>
  <si>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</si>
  <si>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</si>
  <si>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</si>
  <si>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</si>
  <si>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</si>
  <si>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</si>
  <si>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</si>
  <si>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</si>
  <si>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</si>
  <si>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</si>
  <si>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</si>
  <si>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</si>
  <si>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</si>
  <si>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</si>
  <si>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</si>
  <si>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</si>
  <si>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</si>
  <si>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</si>
  <si>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</si>
  <si>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</si>
  <si>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</si>
  <si>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</si>
  <si>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</si>
  <si>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</si>
  <si>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</si>
  <si>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</si>
  <si>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</si>
  <si>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</si>
  <si>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</si>
  <si>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</si>
  <si>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</si>
  <si>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</si>
  <si>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</si>
  <si>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</si>
  <si>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</si>
  <si>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</si>
  <si>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</si>
  <si>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</si>
  <si>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</si>
  <si>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</si>
  <si>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</si>
  <si>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</si>
  <si>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</si>
  <si>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</si>
  <si>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</si>
  <si>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</si>
  <si>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</si>
  <si>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</si>
  <si>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</si>
  <si>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</si>
  <si>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</si>
  <si>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</si>
  <si>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</si>
  <si>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</si>
  <si>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</si>
  <si>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</si>
  <si>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</si>
  <si>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</si>
  <si>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</si>
  <si>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</si>
  <si>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</si>
  <si>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</si>
  <si>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</si>
  <si>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</si>
  <si>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</si>
  <si>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</si>
  <si>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</si>
  <si>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</si>
  <si>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</si>
  <si>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</si>
  <si>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</si>
  <si>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</si>
  <si>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</si>
  <si>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</si>
  <si>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</si>
  <si>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</si>
  <si>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</si>
  <si>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</si>
  <si>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</si>
  <si>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</si>
  <si>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</si>
  <si>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</si>
  <si>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</si>
  <si>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</si>
  <si>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</si>
  <si>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</si>
  <si>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</si>
  <si>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</si>
  <si>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</si>
  <si>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</si>
  <si>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</si>
  <si>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</si>
  <si>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</si>
  <si>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</si>
  <si>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</si>
  <si>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</si>
  <si>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</si>
  <si>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</si>
  <si>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</si>
  <si>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</si>
  <si>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</si>
  <si>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</si>
  <si>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</si>
  <si>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</si>
  <si>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PCM-20251118-00002054</t>
  </si>
  <si>
    <t>Site located in side tunnel and power not available and not applicable to connect PG.</t>
  </si>
  <si>
    <t>PCM-20251118-00002023</t>
  </si>
  <si>
    <t xml:space="preserve">ETA 60 MIN </t>
  </si>
  <si>
    <t>PCM-20251118-00002052</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</si>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</sst>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317.0938619212975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45980.042287847224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45980.042287847224</v>
      </c>
      <c r="H4" s="127"/>
      <c r="I4" s="129" t="str">
        <f>IFERROR(VLOOKUP(D4,DB!A:F,6,0),"")</f>
        <v/>
      </c>
      <c r="J4" s="129" t="str">
        <f>IFERROR(VLOOKUP(D4,DB!A:G,7,0),"")</f>
        <v/>
      </c>
      <c r="K4" s="132"/>
      <c r="L4" s="133" t="str">
        <f>IFERROR(VLOOKUP(D4,DB!A:I,9,0),"")</f>
        <v/>
      </c>
    </row>
    <row r="5" spans="1:15" ht="15" customHeight="1">
      <c r="A5" s="128"/>
      <c r="B5" s="129" t="str">
        <f>IFERROR(VLOOKUP(D10,DB!A:K,11,0),"")</f>
        <v/>
      </c>
      <c r="C5" s="129"/>
      <c r="D5" s="129"/>
      <c r="E5" s="130"/>
      <c r="F5" s="127"/>
      <c r="G5" s="131">
        <f ca="1">IFERROR(NOW()-F5,"")</f>
        <v>45980.042287847224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45980.042287847224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45980.042287847224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45980.042287847224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45980.042287847224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45980.042287847224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45980.042287847224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45980.042287847224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45980.042287847224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45980.042287847224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45980.042287847224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45980.042287847224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45980.042287847224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45980.042287847224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45980.042287847224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45980.042287847224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45980.042287847224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45980.042287847224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45980.042287847224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45980.042287847224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45980.042287847224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45980.042287847224</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45980.042287847224</v>
      </c>
      <c r="H27" s="127"/>
      <c r="I27" s="129" t="str">
        <f>IFERROR(VLOOKUP(D32,DB!A:F,6,0),"")</f>
        <v/>
      </c>
      <c r="J27" s="129" t="str">
        <f>IFERROR(VLOOKUP(D32,DB!A:G,7,0),"")</f>
        <v/>
      </c>
      <c r="K27" s="132"/>
      <c r="L27" s="133" t="str">
        <f>IFERROR(VLOOKUP(D32,DB!A:I,9,0),"")</f>
        <v/>
      </c>
    </row>
    <row r="28" spans="1:12" ht="15" customHeight="1">
      <c r="A28" s="128"/>
      <c r="B28" s="129" t="str">
        <f>IFERROR(VLOOKUP(#REF!,DB!A:K,11,0),"")</f>
        <v/>
      </c>
      <c r="C28" s="129"/>
      <c r="D28" s="129"/>
      <c r="E28" s="130"/>
      <c r="F28" s="127"/>
      <c r="G28" s="131">
        <f ca="1">IFERROR(NOW()-F28,"")</f>
        <v>45980.042287847224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45980.042287847224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45980.042287847224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45980.042287847224</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45980.042287847224</v>
      </c>
      <c r="H32" s="127"/>
      <c r="I32" s="129" t="str">
        <f>IFERROR(VLOOKUP(#REF!,DB!A:F,6,0),"")</f>
        <v/>
      </c>
      <c r="J32" s="129" t="str">
        <f>IFERROR(VLOOKUP(#REF!,DB!A:G,7,0),"")</f>
        <v/>
      </c>
      <c r="K32" s="132"/>
      <c r="L32" s="133" t="str">
        <f>IFERROR(VLOOKUP(#REF!,DB!A:I,9,0),"")</f>
        <v/>
      </c>
    </row>
    <row r="33" spans="1:12" ht="15" customHeight="1">
      <c r="A33" s="128"/>
      <c r="B33" s="129" t="str">
        <f>IFERROR(VLOOKUP(D33,DB!A:K,11,0),"")</f>
        <v/>
      </c>
      <c r="C33" s="129"/>
      <c r="D33" s="129"/>
      <c r="E33" s="130"/>
      <c r="F33" s="127"/>
      <c r="G33" s="131">
        <f ca="1">IFERROR(NOW()-F33,"")</f>
        <v>45980.042287847224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45980.042287847224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45980.042287847224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45980.042287847224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45980.042287847224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45980.042287847224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45980.042287847224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45980.042287847224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45980.042287847224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45980.042287847224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45980.042287847224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45980.042287847224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45980.042287847224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45980.042287847224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45980.042287847224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45980.042287847224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45980.042287847224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45980.042287847224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45980.042287847224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45980.042287847224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45980.042287847224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45980.042287847224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45980.042287847224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45980.042287847224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45980.042287847224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45980.042287847224</v>
      </c>
      <c r="H58" s="127"/>
      <c r="I58" s="129" t="str">
        <f>IFERROR(VLOOKUP(D58,DB!A:F,6,0),"")</f>
        <v/>
      </c>
      <c r="J58" s="129" t="str">
        <f>IFERROR(VLOOKUP(D58,DB!A:G,7,0),"")</f>
        <v/>
      </c>
      <c r="K58" s="132"/>
      <c r="L58" s="133" t="str">
        <f>IFERROR(VLOOKUP(D58,DB!A:I,9,0),"")</f>
        <v/>
      </c>
    </row>
  </sheetData>
  <customSheetViews>
    <customSheetView guid="{F6042A99-DD27-4453-835D-0834D95730CC}" filter="1" showAutoFilter="1">
      <pageMargins left="0" right="0" top="0" bottom="0" header="0" footer="0"/>
      <autoFilter ref="B1:M1" xr:uid="{0D89D6FC-00A7-4DEA-9994-5A846CEC3A9D}"/>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155.04244988426217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45980.042287847224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45980.042287847224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45980.042287847224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45980.042287847224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45980.042287847224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45980.042287847224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45980.042287847224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45980.042287847224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45980.042287847224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45980.042287847224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45980.042287847224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45980.042287847224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45980.042287847224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45980.042287847224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45980.042287847224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45980.042287847224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45980.042287847224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45980.042287847224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45980.042287847224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45980.042287847224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45980.042287847224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45980.042287847224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45980.042287847224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45980.042287847224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45980.042287847224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45980.042287847224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45980.042287847224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45980.042287847224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45980.042287847224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45980.042287847224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45980.042287847224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45980.042287847224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45980.042287847224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45980.042287847224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45980.042287847224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45980.042287847224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45980.042287847224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45980.042287847224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45980.042287847224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45980.042287847224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45980.042287847224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45980.042287847224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45980.042287847224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45980.042287847224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45980.042287847224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45980.042287847224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45980.042287847224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45980.042287847224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45980.042287847224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45980.042287847224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45980.042287847224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45980.042287847224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45980.042287847224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45980.042287847224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45980.042287847224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45980.042287847224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45980.042287847224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45980.042287847224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45980.042287847224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45980.042287847224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45980.042287847224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45980.042287847224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45980.042287847224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45980.042287847224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45980.042287847224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45980.042287847224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45980.042287847224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45980.042287847224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45980.042287847224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45980.042287847224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45980.042287847224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45980.042287847224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45980.042287847224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45980.042287847224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45980.042287847224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45980.042287847224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45980.042287847224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45980.042287847224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45980.042287847224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45980.042287847224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45980.042287847224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45980.042287847224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45980.042287847224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45980.042287847224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45980.042287847224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45980.042287847224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45980.042287847224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45980.042287847224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45980.042287847224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45980.042287847224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45980.042287847224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45980.042287847224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45980.042287847224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45980.042287847224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45980.042287847224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45980.042287847224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45980.042287847224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45980.042287847224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45980.042287847224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45980.042287847224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45980.042287847224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45980.042287847224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45980.042287847224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45980.042287847224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45980.042287847224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45980.042287847224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45980.042287847224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45980.042287847224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45980.042287847224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45980.042287847224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45980.042287847224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45980.042287847224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45980.042287847224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45980.042287847224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45980.042287847224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45980.042287847224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45980.042287847224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45980.042287847224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45980.042287847224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45980.042287847224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45980.042287847224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45980.042287847224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45980.042287847224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45980.042287847224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45980.042287847224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45980.042287847224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45980.042287847224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45980.042287847224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45980.042287847224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45980.042287847224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45980.042287847224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45980.042287847224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45980.042287847224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45980.042287847224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45980.042287847224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45980.042287847224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45980.042287847224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45980.042287847224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45980.042287847224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45980.042287847224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45980.042287847224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45980.042287847224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45980.042287847224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45980.042287847224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45980.042287847224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45980.042287847224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45980.042287847224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45980.042287847224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45980.042287847224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45980.042287847224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45980.042287847224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45980.042287847224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45980.042287847224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45980.042287847224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45980.042287847224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45980.042287847224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45980.042287847224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45980.042287847224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45980.042287847224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45980.042287847224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45980.042287847224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45980.042287847224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45980.042287847224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45980.042287847224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45980.042287847224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45980.042287847224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45980.042287847224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45980.042287847224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45980.042287847224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45980.042287847224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45980.042287847224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45980.042287847224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45980.042287847224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45980.042287847224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45980.042287847224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45980.042287847224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45980.042287847224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45980.042287847224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45980.042287847224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45980.042287847224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45980.042287847224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45980.042287847224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45980.042287847224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45980.042287847224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45980.042287847224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45980.042287847224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45980.042287847224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45980.042287847224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45980.042287847224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45980.042287847224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45980.042287847224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45980.042287847224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45980.042287847224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45980.042287847224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45980.042287847224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45980.042287847224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45980.042287847224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45980.042287847224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45980.042287847224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45980.042287847224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45980.042287847224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45980.042287847224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45980.042287847224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45980.042287847224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45980.042287847224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45980.042287847224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45980.042287847224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45980.042287847224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45980.042287847224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45980.042287847224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45980.042287847224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45980.042287847224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45980.042287847224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45980.042287847224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45980.042287847224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45980.042287847224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45980.042287847224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45980.042287847224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45980.042287847224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45980.042287847224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45980.042287847224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45980.042287847224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45980.042287847224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45980.042287847224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45980.042287847224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45980.042287847224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45980.042287847224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45980.042287847224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45980.042287847224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45980.042287847224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45980.042287847224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45980.042287847224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45980.042287847224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45980.042287847224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45980.042287847224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45980.042287847224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45980.042287847224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45980.042287847224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45980.042287847224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45980.042287847224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45980.042287847224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45980.042287847224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45980.042287847224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45980.042287847224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45980.042287847224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45980.042287847224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45980.042287847224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45980.042287847224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45980.042287847224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45980.042287847224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45980.042287847224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45980.042287847224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45980.042287847224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45980.042287847224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45980.042287847224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45980.042287847224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45980.042287847224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45980.042287847224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45980.042287847224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45980.042287847224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45980.042287847224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45980.042287847224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45980.042287847224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45980.042287847224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45980.042287847224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45980.042287847224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45980.042287847224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45980.042287847224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45980.042287847224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45980.042287847224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45980.042287847224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45980.042287847224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45980.042287847224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45980.042287847224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45980.042287847224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45980.042287847224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45980.042287847224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45980.042287847224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45980.042287847224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45980.042287847224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45980.042287847224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45980.042287847224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45980.042287847224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45980.042287847224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45980.042287847224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45980.042287847224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45980.042287847224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45980.042287847224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45980.042287847224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45980.042287847224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45980.042287847224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45980.042287847224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45980.042287847224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45980.042287847224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45980.042287847224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45980.042287847224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45980.042287847224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45980.042287847224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45980.042287847224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45980.042287847224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45980.042287847224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45980.042287847224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45980.042287847224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45980.042287847224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45980.042287847224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45980.042287847224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45980.042287847224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45980.042287847224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45980.042287847224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45980.042287847224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45980.042287847224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45980.042287847224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45980.042287847224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45980.042287847224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45980.042287847224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45980.042287847224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45980.042287847224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45980.042287847224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45980.042287847224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45980.042287847224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45980.042287847224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45980.042287847224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45980.042287847224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45980.042287847224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45980.042287847224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45980.042287847224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45980.042287847224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45980.042287847224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45980.042287847224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45980.042287847224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45980.042287847224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45980.042287847224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45980.042287847224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45980.042287847224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45980.042287847224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45980.042287847224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45980.042287847224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45980.042287847224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45980.042287847224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45980.042287847224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45980.042287847224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45980.042287847224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45980.042287847224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45980.042287847224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45980.042287847224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45980.042287847224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45980.042287847224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45980.042287847224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45980.042287847224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45980.042287847224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45980.042287847224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45980.042287847224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45980.042287847224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45980.042287847224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45980.042287847224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45980.042287847224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45980.042287847224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45980.042287847224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45980.042287847224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45980.042287847224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45980.042287847224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45980.042287847224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45980.042287847224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45980.042287847224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45980.042287847224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45980.042287847224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45980.042287847224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45980.042287847224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45980.042287847224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45980.042287847224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45980.042287847224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45980.042287847224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45980.042287847224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45980.042287847224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45980.042287847224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45980.042287847224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45980.042287847224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45980.042287847224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45980.042287847224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45980.042287847224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45980.042287847224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45980.042287847224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45980.042287847224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45980.042287847224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45980.042287847224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45980.042287847224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45980.042287847224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45980.042287847224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45980.042287847224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45980.042287847224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45980.042287847224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45980.042287847224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45980.042287847224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45980.042287847224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45980.042287847224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45980.042287847224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45980.042287847224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45980.042287847224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45980.042287847224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45980.042287847224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45980.042287847224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45980.042287847224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45980.042287847224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45980.042287847224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45980.042287847224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45980.042287847224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45980.042287847224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45980.042287847224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45980.042287847224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45980.042287847224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45980.042287847224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45980.042287847224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45980.042287847224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45980.042287847224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45980.042287847224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45980.042287847224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45980.042287847224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45980.042287847224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45980.042287847224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45980.042287847224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45980.042287847224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45980.042287847224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45980.042287847224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45980.042287847224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45980.042287847224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45980.042287847224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45980.042287847224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45980.042287847224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45980.042287847224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45980.042287847224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45980.042287847224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45980.042287847224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45980.042287847224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45980.042287847224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45980.042287847224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45980.042287847224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45980.042287847224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45980.042287847224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45980.042287847224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45980.042287847224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45980.042287847224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45980.042287847224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45980.042287847224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45980.042287847224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45980.042287847224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45980.042287847224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45980.042287847224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45980.042287847224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45980.042287847224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45980.042287847224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45980.042287847224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45980.042287847224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45980.042287847224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45980.042287847224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45980.042287847224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45980.042287847224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45980.042287847224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45980.042287847224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45980.042287847224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45980.042287847224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45980.042287847224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45980.042287847224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45980.042287847224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45980.042287847224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45980.042287847224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45980.042287847224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45980.042287847224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45980.042287847224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45980.042287847224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45980.042287847224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45980.042287847224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45980.042287847224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45980.042287847224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45980.042287847224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45980.042287847224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45980.042287847224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45980.042287847224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45980.042287847224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45980.042287847224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45980.042287847224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45980.042287847224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45980.042287847224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45980.042287847224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45980.042287847224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45980.042287847224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45980.042287847224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45980.042287847224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45980.042287847224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45980.042287847224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45980.042287847224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45980.042287847224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45980.042287847224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45980.042287847224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45980.042287847224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45980.042287847224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45980.042287847224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45980.042287847224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45980.042287847224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45980.042287847224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45980.042287847224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45980.042287847224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45980.042287847224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45980.042287847224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45980.042287847224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45980.042287847224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45980.042287847224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45980.042287847224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45980.042287847224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45980.042287847224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45980.042287847224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45980.042287847224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45980.042287847224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45980.042287847224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45980.042287847224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45980.042287847224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45980.042287847224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45980.042287847224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45980.042287847224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45980.042287847224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45980.042287847224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45980.042287847224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45980.042287847224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45980.042287847224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45980.042287847224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45980.042287847224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45980.042287847224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45980.042287847224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45980.042287847224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45980.042287847224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45980.042287847224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45980.042287847224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45980.042287847224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45980.042287847224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45980.042287847224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45980.042287847224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45980.042287847224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45980.042287847224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45980.042287847224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45980.042287847224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45980.042287847224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45980.042287847224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45980.042287847224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45980.042287847224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45980.042287847224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45980.042287847224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45980.042287847224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45980.042287847224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45980.042287847224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45980.042287847224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45980.042287847224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45980.042287847224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45980.042287847224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45980.042287847224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45980.042287847224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45980.042287847224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45980.042287847224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45980.042287847224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45980.042287847224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45980.042287847224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45980.042287847224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45980.042287847224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45980.042287847224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45980.042287847224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45980.042287847224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45980.042287847224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45980.042287847224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45980.042287847224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45980.042287847224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45980.042287847224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45980.042287847224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45980.042287847224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45980.042287847224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45980.042287847224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45980.042287847224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45980.042287847224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45980.042287847224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45980.042287847224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45980.042287847224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45980.042287847224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45980.042287847224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45980.042287847224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45980.042287847224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45980.042287847224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45980.042287847224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45980.042287847224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45980.042287847224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45980.042287847224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45980.042287847224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45980.042287847224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45980.042287847224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45980.042287847224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45980.042287847224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45980.042287847224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45980.042287847224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45980.042287847224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45980.042287847224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45980.042287847224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45980.042287847224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45980.042287847224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45980.042287847224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45980.042287847224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45980.042287847224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45980.042287847224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45980.042287847224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45980.042287847224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45980.042287847224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45980.042287847224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45980.042287847224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45980.042287847224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45980.042287847224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45980.042287847224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45980.042287847224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45980.042287847224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45980.042287847224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45980.042287847224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45980.042287847224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45980.042287847224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45980.042287847224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45980.042287847224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45980.042287847224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45980.042287847224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45980.042287847224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45980.042287847224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45980.042287847224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45980.042287847224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45980.042287847224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45980.042287847224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45980.042287847224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45980.042287847224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45980.042287847224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45980.042287847224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45980.042287847224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45980.042287847224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45980.042287847224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45980.042287847224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45980.042287847224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45980.042287847224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45980.042287847224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45980.042287847224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45980.042287847224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45980.042287847224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45980.042287847224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45980.042287847224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45980.042287847224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45980.042287847224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45980.042287847224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45980.042287847224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45980.042287847224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45980.042287847224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45980.042287847224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45980.042287847224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45980.042287847224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45980.042287847224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45980.042287847224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45980.042287847224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45980.042287847224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45980.042287847224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45980.042287847224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45980.042287847224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45980.042287847224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45980.042287847224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45980.042287847224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45980.042287847224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45980.042287847224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45980.042287847224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45980.042287847224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45980.042287847224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45980.042287847224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45980.042287847224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45980.042287847224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45980.042287847224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45980.042287847224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45980.042287847224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45980.042287847224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45980.042287847224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45980.042287847224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45980.042287847224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45980.042287847224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45980.042287847224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45980.042287847224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45980.042287847224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45980.042287847224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45980.042287847224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45980.042287847224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45980.042287847224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45980.042287847224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45980.042287847224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45980.042287847224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45980.042287847224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45980.042287847224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45980.042287847224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45980.042287847224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45980.042287847224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45980.042287847224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45980.042287847224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45980.042287847224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45980.042287847224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45980.042287847224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45980.042287847224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45980.042287847224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45980.042287847224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45980.042287847224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45980.042287847224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45980.042287847224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45980.042287847224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45980.042287847224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45980.042287847224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45980.042287847224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45980.042287847224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45980.042287847224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45980.042287847224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45980.042287847224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45980.042287847224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45980.042287847224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45980.042287847224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45980.042287847224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45980.042287847224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45980.042287847224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45980.042287847224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45980.042287847224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45980.042287847224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45980.042287847224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45980.042287847224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45980.042287847224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45980.042287847224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45980.042287847224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45980.042287847224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45980.042287847224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45980.042287847224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45980.042287847224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45980.042287847224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45980.042287847224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45980.042287847224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45980.042287847224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45980.042287847224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45980.042287847224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45980.042287847224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45980.042287847224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45980.042287847224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45980.042287847224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45980.042287847224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45980.042287847224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45980.042287847224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45980.042287847224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45980.042287847224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45980.042287847224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45980.042287847224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45980.042287847224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45980.042287847224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45980.042287847224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45980.042287847224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45980.042287847224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45980.042287847224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45980.042287847224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45980.042287847224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45980.042287847224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45980.042287847224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45980.042287847224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45980.042287847224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45980.042287847224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45980.042287847224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45980.042287847224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45980.042287847224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45980.042287847224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45980.042287847224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45980.042287847224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45980.042287847224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45980.042287847224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45980.042287847224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45980.042287847224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45980.042287847224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45980.042287847224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45980.042287847224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45980.042287847224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45980.042287847224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45980.042287847224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45980.042287847224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45980.042287847224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45980.042287847224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45980.042287847224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45980.042287847224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45980.042287847224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45980.042287847224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45980.042287847224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45980.042287847224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45980.042287847224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45980.042287847224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45980.042287847224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45980.042287847224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45980.042287847224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45980.042287847224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45980.042287847224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45980.042287847224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45980.042287847224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45980.042287847224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45980.042287847224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45980.042287847224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45980.042287847224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45980.042287847224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45980.042287847224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45980.042287847224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45980.042287847224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45980.042287847224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45980.042287847224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45980.042287847224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45980.042287847224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45980.042287847224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45980.042287847224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45980.042287847224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45980.042287847224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45980.042287847224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45980.042287847224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45980.042287847224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45980.042287847224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45980.042287847224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45980.042287847224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45980.042287847224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45980.042287847224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45980.042287847224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45980.042287847224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45980.042287847224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45980.042287847224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45980.042287847224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45980.042287847224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45980.042287847224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45980.042287847224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45980.042287847224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45980.042287847224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45980.042287847224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45980.042287847224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45980.042287847224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45980.042287847224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45980.042287847224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45980.042287847224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45980.042287847224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45980.042287847224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45980.042287847224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45980.042287847224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45980.042287847224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45980.042287847224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45980.042287847224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45980.042287847224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45980.042287847224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45980.042287847224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45980.042287847224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45980.042287847224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45980.042287847224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45980.042287847224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45980.042287847224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45980.042287847224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45980.042287847224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45980.042287847224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45980.042287847224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45980.042287847224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45980.042287847224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45980.042287847224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45980.042287847224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45980.042287847224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45980.042287847224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45980.042287847224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45980.042287847224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45980.042287847224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45980.042287847224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45980.042287847224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45980.042287847224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45980.042287847224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45980.042287847224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45980.042287847224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45980.042287847224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45980.042287847224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45980.042287847224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45980.042287847224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45980.042287847224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45980.042287847224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45980.042287847224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45980.042287847224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45980.042287847224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45980.042287847224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45980.042287847224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45980.042287847224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45980.042287847224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45980.042287847224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45980.042287847224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45980.042287847224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45980.042287847224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45980.042287847224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45980.042287847224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45980.042287847224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45980.042287847224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45980.042287847224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45980.042287847224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45980.042287847224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45980.042287847224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45980.042287847224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45980.042287847224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45980.042287847224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45980.042287847224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45980.042287847224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45980.042287847224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45980.042287847224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45980.042287847224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45980.042287847224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45980.042287847224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45980.042287847224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45980.042287847224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45980.042287847224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45980.042287847224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45980.042287847224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45980.042287847224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45980.042287847224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45980.042287847224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45980.042287847224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45980.042287847224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45980.042287847224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45980.042287847224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45980.042287847224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45980.042287847224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45980.042287847224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45980.042287847224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45980.042287847224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45980.042287847224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45980.042287847224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45980.042287847224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45980.042287847224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45980.042287847224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45980.042287847224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45980.042287847224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45980.042287847224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45980.042287847224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45980.042287847224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45980.042287847224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45980.042287847224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45980.042287847224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45980.042287847224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45980.042287847224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45980.042287847224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45980.042287847224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45980.042287847224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45980.042287847224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45980.042287847224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45980.042287847224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45980.042287847224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45980.042287847224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45980.042287847224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45980.042287847224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45980.042287847224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45980.042287847224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45980.042287847224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45980.042287847224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45980.042287847224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45980.042287847224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45980.042287847224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45980.042287847224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45980.042287847224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45980.042287847224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45980.042287847224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45980.042287847224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45980.042287847224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45980.042287847224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45980.042287847224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45980.042287847224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45980.042287847224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45980.042287847224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45980.042287847224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45980.042287847224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45980.042287847224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45980.042287847224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45980.042287847224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45980.042287847224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45980.042287847224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45980.042287847224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45980.042287847224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45980.042287847224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45980.042287847224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45980.042287847224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45980.042287847224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45980.042287847224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45980.042287847224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45980.042287847224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45980.042287847224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45980.042287847224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45980.042287847224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45980.042287847224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45980.042287847224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45980.042287847224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45980.042287847224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45980.042287847224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45980.042287847224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45980.042287847224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45980.042287847224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45980.042287847224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45980.042287847224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45980.042287847224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45980.042287847224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45980.042287847224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45980.042287847224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45980.042287847224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45980.042287847224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45980.042287847224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45980.042287847224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45980.042287847224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45980.042287847224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45980.042287847224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45980.042287847224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45980.042287847224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45980.042287847224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45980.042287847224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45980.042287847224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45980.042287847224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45980.042287847224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45980.042287847224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45980.042287847224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45980.042287847224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45980.042287847224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45980.042287847224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45980.042287847224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45980.042287847224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45980.042287847224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45980.042287847224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45980.042287847224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45980.042287847224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45980.042287847224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45980.042287847224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45980.042287847224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45980.042287847224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45980.042287847224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45980.042287847224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45980.042287847224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45980.042287847224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45980.042287847224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45980.042287847224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45980.042287847224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45980.042287847224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45980.042287847224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45980.042287847224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45980.042287847224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45980.042287847224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45980.042287847224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45980.042287847224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45980.042287847224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45980.042287847224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45980.042287847224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45980.042287847224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45980.042287847224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45980.042287847224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45980.042287847224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45980.042287847224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45980.042287847224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45980.042287847224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45980.042287847224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45980.042287847224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45980.042287847224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45980.042287847224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45980.042287847224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45980.042287847224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45980.042287847224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45980.042287847224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45980.042287847224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45980.042287847224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45980.042287847224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45980.042287847224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45980.042287847224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45980.042287847224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45980.042287847224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45980.042287847224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45980.042287847224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45980.042287847224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45980.042287847224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45980.042287847224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45980.042287847224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45980.042287847224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45980.042287847224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45980.042287847224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45980.042287847224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45980.042287847224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45980.042287847224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45980.042287847224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45980.042287847224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45980.042287847224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45980.042287847224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45980.042287847224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45980.042287847224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45980.042287847224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45980.042287847224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45980.042287847224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45980.042287847224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45980.042287847224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45980.042287847224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45980.042287847224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45980.042287847224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45980.042287847224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45980.042287847224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45980.042287847224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45980.042287847224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45980.042287847224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45980.042287847224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45980.042287847224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45980.042287847224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45980.042287847224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45980.042287847224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45980.042287847224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45980.042287847224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45980.042287847224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45980.042287847224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45980.042287847224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45980.042287847224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45980.042287847224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45980.042287847224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45980.042287847224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45980.042287847224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45980.042287847224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45980.042287847224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45980.042287847224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45980.042287847224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45980.042287847224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45980.042287847224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45980.042287847224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45980.042287847224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45980.042287847224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45980.042287847224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45980.042287847224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45980.042287847224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45980.042287847224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45980.042287847224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45980.042287847224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45980.042287847224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45980.042287847224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45980.042287847224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45980.042287847224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45980.042287847224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45980.042287847224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45980.042287847224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45980.042287847224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45980.042287847224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45980.042287847224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45980.042287847224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45980.042287847224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45980.042287847224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45980.042287847224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45980.042287847224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45980.042287847224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45980.042287847224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45980.042287847224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45980.042287847224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45980.042287847224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45980.042287847224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45980.042287847224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45980.042287847224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45980.042287847224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45980.042287847224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45980.042287847224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45980.042287847224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45980.042287847224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45980.042287847224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45980.042287847224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45980.042287847224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45980.042287847224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45980.042287847224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45980.042287847224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45980.042287847224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45980.042287847224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45980.042287847224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45980.042287847224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45980.042287847224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45980.042287847224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45980.042287847224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45980.042287847224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45980.042287847224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45980.042287847224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276.56157025462744</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45980.042287847224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45980.042287847224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45980.042287847224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45980.042287847224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45980.042287847224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45980.042287847224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45980.042287847224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45980.042287847224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45980.042287847224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45980.042287847224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45980.042287847224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45980.042287847224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45980.042287847224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45980.042287847224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45980.042287847224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45980.042287847224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45980.042287847224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45980.042287847224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45980.042287847224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45980.042287847224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45980.042287847224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45980.042287847224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45980.042287847224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45980.042287847224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45980.042287847224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45980.042287847224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45980.042287847224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45980.042287847224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45980.042287847224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45980.042287847224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45980.042287847224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45980.042287847224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45980.042287847224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45980.042287847224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45980.042287847224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45980.042287847224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45980.042287847224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45980.042287847224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45980.042287847224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45980.042287847224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45980.042287847224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45980.042287847224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45980.042287847224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45980.042287847224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45980.042287847224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45980.042287847224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45980.042287847224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45980.042287847224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45980.042287847224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45980.042287847224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45980.042287847224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45980.042287847224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45980.042287847224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45980.042287847224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45980.042287847224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45980.042287847224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45980.042287847224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45980.042287847224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45980.042287847224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45980.042287847224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45980.042287847224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45980.042287847224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45980.042287847224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45980.042287847224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45980.042287847224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45980.042287847224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45980.042287847224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45980.042287847224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45980.042287847224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45980.042287847224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45980.042287847224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45980.042287847224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45980.042287847224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45980.042287847224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45980.042287847224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45980.042287847224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45980.042287847224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45980.042287847224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45980.042287847224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45980.042287847224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45980.042287847224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45980.042287847224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45980.042287847224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45980.042287847224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45980.042287847224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45980.042287847224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45980.042287847224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45980.042287847224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45980.042287847224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45980.042287847224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45980.042287847224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45980.042287847224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45980.042287847224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45980.042287847224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45980.042287847224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45980.042287847224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45980.042287847224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45980.042287847224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45980.042287847224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45980.042287847224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45980.042287847224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45980.042287847224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45980.042287847224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45980.042287847224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45980.042287847224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45980.042287847224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45980.042287847224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45980.042287847224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45980.042287847224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45980.042287847224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45980.042287847224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45980.042287847224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45980.042287847224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45980.042287847224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45980.042287847224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45980.042287847224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45980.042287847224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45980.042287847224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45980.042287847224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45980.042287847224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45980.042287847224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45980.042287847224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45980.042287847224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45980.042287847224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45980.042287847224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45980.042287847224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45980.042287847224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45980.042287847224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45980.042287847224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45980.042287847224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45980.042287847224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45980.042287847224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45980.042287847224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45980.042287847224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45980.042287847224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45980.042287847224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45980.042287847224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45980.042287847224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45980.042287847224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45980.042287847224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45980.042287847224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45980.042287847224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45980.042287847224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45980.042287847224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45980.042287847224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45980.042287847224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45980.042287847224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45980.042287847224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45980.042287847224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45980.042287847224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45980.042287847224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45980.042287847224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45980.042287847224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45980.042287847224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45980.042287847224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45980.042287847224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45980.042287847224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45980.042287847224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45980.042287847224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45980.042287847224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45980.042287847224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45980.042287847224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45980.042287847224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45980.042287847224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45980.042287847224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45980.042287847224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45980.042287847224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45980.042287847224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45980.042287847224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45980.042287847224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45980.042287847224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45980.042287847224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45980.042287847224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45980.042287847224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45980.042287847224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45980.042287847224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45980.042287847224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45980.042287847224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45980.042287847224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45980.042287847224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45980.042287847224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45980.042287847224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45980.042287847224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45980.042287847224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45980.042287847224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45980.042287847224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45980.042287847224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45980.042287847224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45980.042287847224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45980.042287847224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45980.042287847224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45980.042287847224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45980.042287847224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45980.042287847224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45980.042287847224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45980.042287847224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45980.042287847224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45980.042287847224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45980.042287847224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45980.042287847224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45980.042287847224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45980.042287847224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45980.042287847224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45980.042287847224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45980.042287847224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45980.042287847224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45980.042287847224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45980.042287847224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45980.042287847224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45980.042287847224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45980.042287847224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45980.042287847224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45980.042287847224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45980.042287847224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45980.042287847224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45980.042287847224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45980.042287847224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45980.042287847224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45980.042287847224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45980.042287847224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45980.042287847224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45980.042287847224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45980.042287847224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45980.042287847224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45980.042287847224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45980.042287847224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45980.042287847224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45980.042287847224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45980.042287847224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45980.042287847224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45980.042287847224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45980.042287847224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45980.042287847224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45980.042287847224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45980.042287847224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45980.042287847224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45980.042287847224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45980.042287847224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45980.042287847224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45980.042287847224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45980.042287847224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45980.042287847224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45980.042287847224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45980.042287847224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45980.042287847224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45980.042287847224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45980.042287847224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45980.042287847224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45980.042287847224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45980.042287847224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45980.042287847224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45980.042287847224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45980.042287847224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45980.042287847224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45980.042287847224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45980.042287847224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45980.042287847224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45980.042287847224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45980.042287847224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45980.042287847224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45980.042287847224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45980.042287847224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45980.042287847224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45980.042287847224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45980.042287847224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45980.042287847224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45980.042287847224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45980.042287847224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45980.042287847224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45980.042287847224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45980.042287847224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45980.042287847224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45980.042287847224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45980.042287847224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45980.042287847224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45980.042287847224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45980.042287847224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45980.042287847224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45980.042287847224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45980.042287847224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45980.042287847224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45980.042287847224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45980.042287847224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45980.042287847224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45980.042287847224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45980.042287847224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45980.042287847224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45980.042287847224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45980.042287847224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45980.042287847224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45980.042287847224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45980.042287847224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45980.042287847224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45980.042287847224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45980.042287847224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45980.042287847224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45980.042287847224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45980.042287847224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45980.042287847224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45980.042287847224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45980.042287847224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45980.042287847224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45980.042287847224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45980.042287847224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45980.042287847224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45980.042287847224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45980.042287847224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45980.042287847224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45980.042287847224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45980.042287847224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45980.042287847224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45980.042287847224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45980.042287847224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45980.042287847224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45980.042287847224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45980.042287847224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45980.042287847224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45980.042287847224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45980.042287847224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45980.042287847224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45980.042287847224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45980.042287847224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45980.042287847224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45980.042287847224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45980.042287847224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45980.042287847224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45980.042287847224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45980.042287847224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45980.042287847224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45980.042287847224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45980.042287847224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45980.042287847224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45980.042287847224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45980.042287847224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45980.042287847224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45980.042287847224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45980.042287847224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45980.042287847224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45980.042287847224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45980.042287847224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45980.042287847224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45980.042287847224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45980.042287847224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45980.042287847224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45980.042287847224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45980.042287847224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45980.042287847224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45980.042287847224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45980.042287847224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45980.042287847224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45980.042287847224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45980.042287847224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45980.042287847224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45980.042287847224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45980.042287847224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45980.042287847224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45980.042287847224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45980.042287847224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45980.042287847224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45980.042287847224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45980.042287847224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45980.042287847224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45980.042287847224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45980.042287847224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45980.042287847224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45980.042287847224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45980.042287847224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45980.042287847224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45980.042287847224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45980.042287847224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45980.042287847224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45980.042287847224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45980.042287847224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45980.042287847224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45980.042287847224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45980.042287847224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45980.042287847224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45980.042287847224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45980.042287847224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45980.042287847224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45980.042287847224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45980.042287847224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45980.042287847224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45980.042287847224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45980.042287847224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45980.042287847224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45980.042287847224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45980.042287847224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45980.042287847224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45980.042287847224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45980.042287847224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45980.042287847224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45980.042287847224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45980.042287847224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45980.042287847224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45980.042287847224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45980.042287847224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45980.042287847224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45980.042287847224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45980.042287847224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45980.042287847224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45980.042287847224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45980.042287847224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45980.042287847224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45980.042287847224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45980.042287847224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45980.042287847224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45980.042287847224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45980.042287847224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45980.042287847224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45980.042287847224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45980.042287847224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45980.042287847224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45980.042287847224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45980.042287847224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45980.042287847224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45980.042287847224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45980.042287847224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45980.042287847224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45980.042287847224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45980.042287847224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45980.042287847224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45980.042287847224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45980.042287847224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45980.042287847224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45980.042287847224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45980.042287847224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45980.042287847224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45980.042287847224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45980.042287847224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45980.042287847224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45980.042287847224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45980.042287847224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45980.042287847224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45980.042287847224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45980.042287847224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45980.042287847224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45980.042287847224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45980.042287847224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45980.042287847224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45980.042287847224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45980.042287847224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45980.042287847224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45980.042287847224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45980.042287847224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45980.042287847224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45980.042287847224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45980.042287847224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45980.042287847224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45980.042287847224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45980.042287847224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45980.042287847224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45980.042287847224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45980.042287847224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45980.042287847224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45980.042287847224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45980.042287847224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45980.042287847224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45980.042287847224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45980.042287847224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45980.042287847224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45980.042287847224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45980.042287847224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45980.042287847224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45980.042287847224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45980.042287847224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45980.042287847224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45980.042287847224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45980.042287847224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45980.042287847224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45980.042287847224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45980.042287847224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45980.042287847224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45980.042287847224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45980.042287847224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45980.042287847224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45980.042287847224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45980.042287847224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45980.042287847224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45980.042287847224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45980.042287847224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45980.042287847224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45980.042287847224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45980.042287847224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45980.042287847224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45980.042287847224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45980.042287847224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45980.042287847224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45980.042287847224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45980.042287847224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45980.042287847224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45980.042287847224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45980.042287847224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45980.042287847224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45980.042287847224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45980.042287847224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45980.042287847224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45980.042287847224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45980.042287847224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0"/>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88.210227662035322</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53.853410532406997</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31.381176736111229</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2.5274846064858139</v>
      </c>
      <c r="H5" s="135">
        <v>45977.468807870369</v>
      </c>
      <c r="I5" s="109" t="str">
        <f>IFERROR(VLOOKUP(D5,DB!A:F,6,0),"")</f>
        <v>SCECO</v>
      </c>
      <c r="J5" s="109" t="str">
        <f>IFERROR(VLOOKUP(D5,DB!A:G,7,0),"")</f>
        <v>Weak</v>
      </c>
      <c r="K5" s="109" t="s">
        <v>39114</v>
      </c>
      <c r="L5" s="109" t="str">
        <f>IFERROR(VLOOKUP(D5,DB!A:I,9,0),"")</f>
        <v>Latis</v>
      </c>
    </row>
    <row r="6" spans="1:13">
      <c r="A6" s="109" t="s">
        <v>39115</v>
      </c>
      <c r="B6" s="109" t="str">
        <f>IFERROR(VLOOKUP(D6,DB!A:K,11,0),"")</f>
        <v>R5</v>
      </c>
      <c r="C6" s="109">
        <v>2</v>
      </c>
      <c r="D6" s="109" t="s">
        <v>14669</v>
      </c>
      <c r="E6" s="109" t="s">
        <v>39100</v>
      </c>
      <c r="F6" s="135">
        <v>45979.995995370373</v>
      </c>
      <c r="G6" s="111">
        <f ca="1">IFERROR(NOW()-F6,"")</f>
        <v>4.6292476850794628E-2</v>
      </c>
      <c r="H6" s="135">
        <v>45979.982870370368</v>
      </c>
      <c r="I6" s="109" t="str">
        <f>IFERROR(VLOOKUP(D6,DB!A:F,6,0),"")</f>
        <v>SCECO</v>
      </c>
      <c r="J6" s="109" t="str">
        <f>IFERROR(VLOOKUP(D6,DB!A:G,7,0),"")</f>
        <v>No BB Design</v>
      </c>
      <c r="K6" s="109" t="s">
        <v>39116</v>
      </c>
      <c r="L6" s="109" t="str">
        <f>IFERROR(VLOOKUP(D6,DB!A:I,9,0),"")</f>
        <v>Latis</v>
      </c>
    </row>
    <row r="7" spans="1:13">
      <c r="A7" s="109"/>
      <c r="B7" s="109" t="str">
        <f>IFERROR(VLOOKUP(D7,DB!A:K,11,0),"")</f>
        <v/>
      </c>
      <c r="C7" s="109"/>
      <c r="D7" s="109"/>
      <c r="E7" s="109"/>
      <c r="F7" s="109"/>
      <c r="G7" s="111">
        <f ca="1">IFERROR(NOW()-F7,"")</f>
        <v>45980.042287847224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45980.042287847224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45980.042287847224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45980.042287847224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45980.042287847224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45980.042287847224</v>
      </c>
      <c r="H12" s="109"/>
      <c r="I12" s="109"/>
      <c r="J12" s="109" t="str">
        <f>IFERROR(VLOOKUP(D12,DB!A:G,7,0),"")</f>
        <v/>
      </c>
      <c r="K12" s="109"/>
      <c r="L12" s="109" t="str">
        <f>IFERROR(VLOOKUP(D12,DB!A:I,9,0),"")</f>
        <v/>
      </c>
    </row>
    <row r="13" spans="1:13">
      <c r="A13" s="109"/>
      <c r="B13" s="109" t="str">
        <f>IFERROR(VLOOKUP(D13,DB!A:K,11,0),"")</f>
        <v/>
      </c>
      <c r="C13" s="109"/>
      <c r="D13" s="109"/>
      <c r="E13" s="109"/>
      <c r="F13" s="109"/>
      <c r="G13" s="111">
        <f ca="1">IFERROR(NOW()-F13,"")</f>
        <v>45980.042287847224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45980.042287847224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45980.042287847224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45980.042287847224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45980.042287847224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45980.042287847224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45980.042287847224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45980.042287847224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45980.042287847224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45980.042287847224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45980.042287847224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45980.042287847224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45980.042287847224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45980.042287847224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45980.042287847224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45980.042287847224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45980.042287847224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45980.042287847224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45980.042287847224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45980.042287847224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45980.042287847224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45980.042287847224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45980.042287847224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45980.042287847224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45980.042287847224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45980.042287847224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45980.042287847224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45980.042287847224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45980.042287847224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45980.042287847224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45980.042287847224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45980.042287847224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45980.042287847224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45980.042287847224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45980.042287847224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45980.042287847224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45980.042287847224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45980.042287847224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45980.042287847224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45980.042287847224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45980.042287847224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45980.042287847224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45980.042287847224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45980.042287847224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45980.042287847224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45980.042287847224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45980.042287847224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45980.042287847224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45980.042287847224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45980.042287847224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45980.042287847224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45980.042287847224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45980.042287847224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45980.042287847224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45980.042287847224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45980.042287847224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45980.042287847224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45980.042287847224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45980.042287847224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45980.042287847224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45980.042287847224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45980.042287847224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45980.042287847224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45980.042287847224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45980.042287847224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45980.042287847224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45980.042287847224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45980.042287847224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45980.042287847224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45980.042287847224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45980.042287847224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45980.042287847224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45980.042287847224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45980.042287847224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45980.042287847224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45980.042287847224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45980.042287847224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45980.042287847224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45980.042287847224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45980.042287847224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45980.042287847224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45980.042287847224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45980.042287847224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45980.042287847224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45980.042287847224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45980.042287847224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45980.042287847224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45980.042287847224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45980.042287847224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45980.042287847224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45980.042287847224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45980.042287847224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45980.042287847224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45980.042287847224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45980.042287847224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45980.042287847224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45980.042287847224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45980.042287847224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45980.042287847224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45980.042287847224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45980.042287847224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45980.042287847224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45980.042287847224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45980.042287847224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45980.042287847224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45980.042287847224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45980.042287847224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45980.042287847224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45980.042287847224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45980.042287847224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45980.042287847224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45980.042287847224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45980.042287847224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45980.042287847224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45980.042287847224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45980.042287847224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45980.042287847224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45980.042287847224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45980.042287847224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45980.042287847224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45980.042287847224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45980.042287847224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45980.042287847224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45980.042287847224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45980.042287847224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45980.042287847224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45980.042287847224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45980.042287847224</v>
      </c>
      <c r="H140" s="109"/>
      <c r="I140" s="109" t="str">
        <f>IFERROR(VLOOKUP(D140,DB!A:F,6,0),"")</f>
        <v/>
      </c>
      <c r="J140" s="109" t="str">
        <f>IFERROR(VLOOKUP(D140,DB!A:G,7,0),"")</f>
        <v/>
      </c>
      <c r="K140" s="109"/>
      <c r="L140" s="109" t="str">
        <f>IFERROR(VLOOKUP(D140,DB!A:I,9,0),"")</f>
        <v/>
      </c>
    </row>
    <row r="141" spans="1:12">
      <c r="A141" s="138"/>
      <c r="B141" s="138" t="str">
        <f>IFERROR(VLOOKUP(D141,DB!A:K,11,0),"")</f>
        <v/>
      </c>
      <c r="C141" s="138"/>
      <c r="D141" s="138"/>
      <c r="E141" s="138"/>
      <c r="F141" s="139"/>
      <c r="G141" s="111">
        <f ca="1">IFERROR(NOW()-F141,"")</f>
        <v>45980.042287847224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45980.042287847224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45980.042287847224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45980.042287847224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45980.042287847224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45980.042287847224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45980.042287847224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45980.042287847224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45980.042287847224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45980.042287847224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45980.042287847224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45980.042287847224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45980.042287847224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45980.042287847224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45980.042287847224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45980.042287847224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45980.042287847224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45980.042287847224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45980.042287847224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45980.042287847224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45980.042287847224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45980.042287847224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45980.042287847224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45980.042287847224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45980.042287847224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45980.042287847224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45980.042287847224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45980.042287847224</v>
      </c>
      <c r="H168" s="139"/>
      <c r="I168" s="138" t="str">
        <f>IFERROR(VLOOKUP(D168,DB!A:F,6,0),"")</f>
        <v/>
      </c>
      <c r="J168" s="138" t="str">
        <f>IFERROR(VLOOKUP(D168,DB!A:G,7,0),"")</f>
        <v/>
      </c>
      <c r="K168" s="138"/>
      <c r="L168" s="138" t="str">
        <f>IFERROR(VLOOKUP(D168,DB!A:I,9,0),"")</f>
        <v/>
      </c>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39117</v>
      </c>
      <c r="B2" s="119" t="str">
        <f>IFERROR(VLOOKUP(D2,DB!A:K,11,0),"")</f>
        <v>R6</v>
      </c>
      <c r="C2" s="120">
        <v>2</v>
      </c>
      <c r="D2" s="141" t="s">
        <v>33944</v>
      </c>
      <c r="E2" s="109" t="s">
        <v>39021</v>
      </c>
      <c r="F2" s="121">
        <v>45979.972951388889</v>
      </c>
      <c r="G2" s="104">
        <f t="shared" ref="G2:G35" ca="1" si="0">IFERROR(NOW()-F2,"-")</f>
        <v>6.9336458334873896E-2</v>
      </c>
      <c r="H2" s="121">
        <v>45979.972928240742</v>
      </c>
      <c r="I2" s="119" t="str">
        <f>IFERROR(VLOOKUP(D2,DB!A:F,6,0),"")</f>
        <v>SCECO</v>
      </c>
      <c r="J2" s="119" t="str">
        <f>IFERROR(VLOOKUP(D2,DB!A:G,7,0),"")</f>
        <v>Vandalized</v>
      </c>
      <c r="K2" s="122" t="s">
        <v>39118</v>
      </c>
      <c r="L2" s="123" t="str">
        <f>IFERROR(VLOOKUP(D2,DB!A:I,9,0),"")</f>
        <v>Latis</v>
      </c>
    </row>
    <row r="3" spans="1:16382" ht="31.5" customHeight="1">
      <c r="A3" s="118" t="s">
        <v>39119</v>
      </c>
      <c r="B3" s="119" t="str">
        <f>IFERROR(VLOOKUP(D3,DB!A:K,11,0),"")</f>
        <v>R6</v>
      </c>
      <c r="C3" s="120">
        <v>1</v>
      </c>
      <c r="D3" s="119" t="s">
        <v>35644</v>
      </c>
      <c r="E3" s="109" t="s">
        <v>39021</v>
      </c>
      <c r="F3" s="121">
        <v>45979.989155092589</v>
      </c>
      <c r="G3" s="104">
        <f t="shared" ca="1" si="0"/>
        <v>5.3132754634134471E-2</v>
      </c>
      <c r="H3" s="121">
        <v>45979.989120370374</v>
      </c>
      <c r="I3" s="119" t="str">
        <f>IFERROR(VLOOKUP(D3,DB!A:F,6,0),"")</f>
        <v>SCECO</v>
      </c>
      <c r="J3" s="119" t="str">
        <f>IFERROR(VLOOKUP(D3,DB!A:G,7,0),"")</f>
        <v>Good</v>
      </c>
      <c r="K3" s="122" t="s">
        <v>39120</v>
      </c>
      <c r="L3" s="123" t="str">
        <f>IFERROR(VLOOKUP(D3,DB!A:I,9,0),"")</f>
        <v>Latis</v>
      </c>
    </row>
    <row r="4" spans="1:16382" ht="31.5" customHeight="1">
      <c r="A4" s="118"/>
      <c r="B4" s="119" t="str">
        <f>IFERROR(VLOOKUP(D4,DB!A:K,11,0),"")</f>
        <v/>
      </c>
      <c r="C4" s="120"/>
      <c r="D4" s="119"/>
      <c r="E4" s="109"/>
      <c r="F4" s="121"/>
      <c r="G4" s="104">
        <f t="shared" ca="1" si="0"/>
        <v>45980.042287847224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45980.042287847224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45980.042287847224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45980.042287847224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45980.042287847224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45980.042287847224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45980.042287847224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45980.042287847224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45980.042287847224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45980.042287847224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45980.042287847224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45980.042287847224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45980.042287847224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45980.042287847224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45980.042287847224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45980.042287847224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45980.042287847224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45980.042287847224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45980.042287847224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45980.042287847224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45980.042287847224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45980.042287847224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45980.042287847224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45980.042287847224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45980.042287847224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45980.042287847224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45980.042287847224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45980.042287847224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45980.042287847224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45980.042287847224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45980.042287847224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45980.042287847224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45980.042287847224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45980.042287847224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45980.042287847224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45980.042287847224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45980.042287847224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45980.042287847224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45980.042287847224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45980.042287847224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45980.042287847224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45980.042287847224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45980.042287847224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45980.042287847224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45980.042287847224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45980.042287847224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45980.042287847224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45980.042287847224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45980.042287847224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45980.042287847224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45980.042287847224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45980.042287847224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45980.042287847224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45980.042287847224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45980.042287847224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45980.042287847224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45980.042287847224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45980.042287847224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45980.042287847224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45980.042287847224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45980.042287847224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45980.042287847224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45980.042287847224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45980.042287847224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45980.042287847224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45980.042287847224</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2025-11-18T22:02:51Z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