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683" documentId="120_S{2AC9BD13-BADA-5192-A53E-5A8FF88502F6}" xr6:coauthVersionLast="47" xr6:coauthVersionMax="47" xr10:uidLastSave="{E054A30A-6390-4BC7-A014-06595F17CC93}"/>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9" i="9"/>
  <c r="D6" i="3"/>
  <c r="B3" i="9"/>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 i="1"/>
  <c r="G4" i="1"/>
  <c r="I4" i="1"/>
  <c r="J4" i="1"/>
  <c r="L4" i="1"/>
  <c r="B5" i="1"/>
  <c r="G5" i="1"/>
  <c r="I5" i="1"/>
  <c r="J5" i="1"/>
  <c r="L5" i="1"/>
  <c r="B6" i="1"/>
  <c r="G6" i="1"/>
  <c r="I6" i="1"/>
  <c r="J6" i="1"/>
  <c r="L6"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2"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G2" i="5"/>
  <c r="I3" i="5"/>
  <c r="B5" i="5"/>
  <c r="I5" i="5"/>
  <c r="J5" i="5"/>
  <c r="L5" i="5"/>
  <c r="B6" i="5"/>
  <c r="I6" i="5"/>
  <c r="J6" i="5"/>
  <c r="L6" i="5"/>
  <c r="B7" i="5"/>
  <c r="I7" i="5"/>
  <c r="J7" i="5"/>
  <c r="L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<sst xmlns="http://schemas.openxmlformats.org/spreadsheetml/2006/main" count="180285" uniqueCount="39127">
  <si>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</si>
  <si>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</si>
  <si>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</si>
  <si>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</si>
  <si>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</si>
  <si>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</si>
  <si>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</si>
  <si>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</si>
  <si>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</si>
  <si>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</si>
  <si>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</si>
  <si>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</si>
  <si>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</si>
  <si>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</si>
  <si>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</si>
  <si>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</si>
  <si>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</si>
  <si>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</si>
  <si>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</si>
  <si>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</si>
  <si>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</si>
  <si>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</si>
  <si>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</si>
  <si>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</si>
  <si>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</si>
  <si>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</si>
  <si>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</si>
  <si>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</si>
  <si>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</si>
  <si>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</si>
  <si>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</si>
  <si>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</si>
  <si>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</si>
  <si>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</si>
  <si>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</si>
  <si>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</si>
  <si>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</si>
  <si>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</si>
  <si>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</si>
  <si>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</si>
  <si>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</si>
  <si>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</si>
  <si>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</si>
  <si>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</si>
  <si>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</si>
  <si>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</si>
  <si>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</si>
  <si>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</si>
  <si>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</si>
  <si>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</si>
  <si>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</si>
  <si>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</si>
  <si>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</si>
  <si>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</si>
  <si>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</si>
  <si>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</si>
  <si>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</si>
  <si>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</si>
  <si>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</si>
  <si>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</si>
  <si>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</si>
  <si>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</si>
  <si>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</si>
  <si>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</si>
  <si>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</si>
  <si>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</si>
  <si>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</si>
  <si>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</si>
  <si>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</si>
  <si>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</si>
  <si>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</si>
  <si>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</si>
  <si>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</si>
  <si>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</si>
  <si>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</si>
  <si>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</si>
  <si>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</si>
  <si>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</si>
  <si>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</si>
  <si>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</si>
  <si>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</si>
  <si>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</si>
  <si>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</si>
  <si>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</si>
  <si>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</si>
  <si>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</si>
  <si>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</si>
  <si>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</si>
  <si>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</si>
  <si>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</si>
  <si>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</si>
  <si>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</si>
  <si>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</si>
  <si>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</si>
  <si>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</si>
  <si>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</si>
  <si>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</si>
  <si>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</si>
  <si>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</si>
  <si>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</si>
  <si>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</si>
  <si>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</si>
  <si>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</si>
  <si>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</si>
  <si>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</si>
  <si>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</si>
  <si>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</si>
  <si>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</si>
  <si>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</si>
  <si>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</si>
  <si>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</si>
  <si>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</si>
  <si>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</si>
  <si>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</si>
  <si>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</si>
  <si>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</si>
  <si>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</si>
  <si>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</si>
  <si>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</si>
  <si>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</si>
  <si>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</si>
  <si>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</si>
  <si>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</si>
  <si>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</si>
  <si>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</si>
  <si>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</si>
  <si>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</si>
  <si>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</si>
  <si>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</si>
  <si>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</si>
  <si>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</si>
  <si>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</si>
  <si>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</si>
  <si>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</si>
  <si>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</si>
  <si>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</si>
  <si>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</si>
  <si>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</si>
  <si>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</si>
  <si>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</si>
  <si>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</si>
  <si>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</si>
  <si>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</si>
  <si>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</si>
  <si>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</si>
  <si>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</si>
  <si>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</si>
  <si>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</si>
  <si>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</si>
  <si>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</si>
  <si>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</si>
  <si>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</si>
  <si>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</si>
  <si>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</si>
  <si>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</si>
  <si>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</si>
  <si>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</si>
  <si>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</si>
  <si>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</si>
  <si>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</si>
  <si>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</si>
  <si>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</si>
  <si>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</si>
  <si>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</si>
  <si>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</si>
  <si>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</si>
  <si>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</si>
  <si>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</si>
  <si>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</si>
  <si>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</si>
  <si>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</si>
  <si>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</si>
  <si>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</si>
  <si>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</si>
  <si>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</si>
  <si>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</si>
  <si>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</si>
  <si>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</si>
  <si>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</si>
  <si>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</si>
  <si>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</si>
  <si>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</si>
  <si>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</si>
  <si>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</si>
  <si>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</si>
  <si>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</si>
  <si>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</si>
  <si>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</si>
  <si>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</si>
  <si>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</si>
  <si>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</si>
  <si>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</si>
  <si>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</si>
  <si>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</si>
  <si>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</si>
  <si>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</si>
  <si>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</si>
  <si>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</si>
  <si>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</si>
  <si>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</si>
  <si>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</si>
  <si>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</si>
  <si>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</si>
  <si>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</si>
  <si>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</si>
  <si>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</si>
  <si>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</si>
  <si>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</si>
  <si>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</si>
  <si>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</si>
  <si>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</si>
  <si>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</si>
  <si>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</si>
  <si>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</si>
  <si>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</si>
  <si>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</si>
  <si>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</si>
  <si>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</si>
  <si>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</si>
  <si>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</si>
  <si>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</si>
  <si>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</si>
  <si>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</si>
  <si>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</si>
  <si>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</si>
  <si>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</si>
  <si>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</si>
  <si>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</si>
  <si>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</si>
  <si>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</si>
  <si>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</si>
  <si>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</si>
  <si>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</si>
  <si>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</si>
  <si>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</si>
  <si>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</si>
  <si>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</si>
  <si>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</si>
  <si>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</si>
  <si>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</si>
  <si>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</si>
  <si>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</si>
  <si>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</si>
  <si>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</si>
  <si>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</si>
  <si>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</si>
  <si>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</si>
  <si>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</si>
  <si>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</si>
  <si>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</si>
  <si>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</si>
  <si>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</si>
  <si>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</si>
  <si>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</si>
  <si>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</si>
  <si>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</si>
  <si>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</si>
  <si>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</si>
  <si>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</si>
  <si>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</si>
  <si>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</si>
  <si>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</si>
  <si>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</si>
  <si>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</si>
  <si>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</si>
  <si>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</si>
  <si>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</si>
  <si>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</si>
  <si>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</si>
  <si>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</si>
  <si>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</si>
  <si>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</si>
  <si>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</si>
  <si>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</si>
  <si>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</si>
  <si>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</si>
  <si>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</si>
  <si>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</si>
  <si>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</si>
  <si>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</si>
  <si>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</si>
  <si>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</si>
  <si>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</si>
  <si>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</si>
  <si>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</si>
  <si>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</si>
  <si>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</si>
  <si>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</si>
  <si>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</si>
  <si>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</si>
  <si>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</si>
  <si>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</si>
  <si>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</si>
  <si>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</si>
  <si>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</si>
  <si>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</si>
  <si>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</si>
  <si>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</si>
  <si>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</si>
  <si>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</si>
  <si>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</si>
  <si>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</si>
  <si>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</si>
  <si>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</si>
  <si>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</si>
  <si>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</si>
  <si>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</si>
  <si>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</si>
  <si>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</si>
  <si>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</si>
  <si>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</si>
  <si>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</si>
  <si>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</si>
  <si>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</si>
  <si>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</si>
  <si>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</si>
  <si>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</si>
  <si>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</si>
  <si>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</si>
  <si>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</si>
  <si>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</si>
  <si>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</si>
  <si>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</si>
  <si>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</si>
  <si>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</si>
  <si>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</si>
  <si>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</si>
  <si>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</si>
  <si>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</si>
  <si>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</si>
  <si>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</si>
  <si>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</si>
  <si>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</si>
  <si>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</si>
  <si>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</si>
  <si>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</si>
  <si>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</si>
  <si>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</si>
  <si>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</si>
  <si>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</si>
  <si>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</si>
  <si>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</si>
  <si>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</si>
  <si>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</si>
  <si>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</si>
  <si>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</si>
  <si>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</si>
  <si>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</si>
  <si>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</si>
  <si>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</si>
  <si>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</si>
  <si>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</si>
  <si>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</si>
  <si>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</si>
  <si>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</si>
  <si>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</si>
  <si>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</si>
  <si>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</si>
  <si>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</si>
  <si>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</si>
  <si>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</si>
  <si>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</si>
  <si>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</si>
  <si>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</si>
  <si>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</si>
  <si>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</si>
  <si>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</si>
  <si>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</si>
  <si>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</si>
  <si>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</si>
  <si>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</si>
  <si>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</si>
  <si>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</si>
  <si>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</si>
  <si>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</si>
  <si>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</si>
  <si>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</si>
  <si>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</si>
  <si>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</si>
  <si>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</si>
  <si>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</si>
  <si>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</si>
  <si>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</si>
  <si>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</si>
  <si>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</si>
  <si>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</si>
  <si>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</si>
  <si>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</si>
  <si>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</si>
  <si>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</si>
  <si>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</si>
  <si>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</si>
  <si>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</si>
  <si>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</si>
  <si>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</si>
  <si>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</si>
  <si>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</si>
  <si>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</si>
  <si>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</si>
  <si>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</si>
  <si>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</si>
  <si>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</si>
  <si>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</si>
  <si>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</si>
  <si>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</si>
  <si>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</si>
  <si>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</si>
  <si>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</si>
  <si>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</si>
  <si>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</si>
  <si>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</si>
  <si>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</si>
  <si>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</si>
  <si>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</si>
  <si>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</si>
  <si>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</si>
  <si>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</si>
  <si>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</si>
  <si>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</si>
  <si>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</si>
  <si>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</si>
  <si>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</si>
  <si>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</si>
  <si>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</si>
  <si>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</si>
  <si>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</si>
  <si>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</si>
  <si>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</si>
  <si>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</si>
  <si>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</si>
  <si>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</si>
  <si>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</si>
  <si>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</si>
  <si>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</si>
  <si>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</si>
  <si>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</si>
  <si>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</si>
  <si>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</si>
  <si>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</si>
  <si>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</si>
  <si>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</si>
  <si>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</si>
  <si>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</si>
  <si>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</si>
  <si>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</si>
  <si>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</si>
  <si>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</si>
  <si>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</si>
  <si>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</si>
  <si>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</si>
  <si>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</si>
  <si>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</si>
  <si>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</si>
  <si>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</si>
  <si>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</si>
  <si>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</si>
  <si>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</si>
  <si>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</si>
  <si>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</si>
  <si>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</si>
  <si>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</si>
  <si>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</si>
  <si>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</si>
  <si>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</si>
  <si>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</si>
  <si>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</si>
  <si>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</si>
  <si>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</si>
  <si>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</si>
  <si>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</si>
  <si>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</si>
  <si>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</si>
  <si>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</si>
  <si>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</si>
  <si>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</si>
  <si>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</si>
  <si>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</si>
  <si>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</si>
  <si>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</si>
  <si>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</si>
  <si>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</si>
  <si>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</si>
  <si>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</si>
  <si>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</si>
  <si>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</si>
  <si>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</si>
  <si>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</si>
  <si>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</si>
  <si>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</si>
  <si>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</si>
  <si>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</si>
  <si>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</si>
  <si>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</si>
  <si>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</si>
  <si>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</si>
  <si>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</si>
  <si>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</si>
  <si>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</si>
  <si>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</si>
  <si>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</si>
  <si>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</si>
  <si>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</si>
  <si>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</si>
  <si>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</si>
  <si>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</si>
  <si>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</si>
  <si>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</si>
  <si>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</si>
  <si>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</si>
  <si>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</si>
  <si>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</si>
  <si>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</si>
  <si>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</si>
  <si>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</si>
  <si>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</si>
  <si>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</si>
  <si>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</si>
  <si>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</si>
  <si>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</si>
  <si>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</si>
  <si>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</si>
  <si>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</si>
  <si>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</si>
  <si>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</si>
  <si>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</si>
  <si>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</si>
  <si>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</si>
  <si>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</si>
  <si>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</si>
  <si>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</si>
  <si>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</si>
  <si>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</si>
  <si>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</si>
  <si>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</si>
  <si>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</si>
  <si>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</si>
  <si>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</si>
  <si>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</si>
  <si>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</si>
  <si>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</si>
  <si>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</si>
  <si>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</si>
  <si>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</si>
  <si>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</si>
  <si>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</si>
  <si>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</si>
  <si>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</si>
  <si>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</si>
  <si>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</si>
  <si>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</si>
  <si>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</si>
  <si>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</si>
  <si>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</si>
  <si>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</si>
  <si>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</si>
  <si>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</si>
  <si>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</si>
  <si>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</si>
  <si>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</si>
  <si>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</si>
  <si>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</si>
  <si>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</si>
  <si>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</si>
  <si>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</si>
  <si>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</si>
  <si>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</si>
  <si>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</si>
  <si>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</si>
  <si>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</si>
  <si>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</si>
  <si>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</si>
  <si>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</si>
  <si>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</si>
  <si>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</si>
  <si>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</si>
  <si>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</si>
  <si>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</si>
  <si>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</si>
  <si>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</si>
  <si>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</si>
  <si>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</si>
  <si>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</si>
  <si>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</si>
  <si>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</si>
  <si>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</si>
  <si>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</si>
  <si>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</si>
  <si>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</si>
  <si>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</si>
  <si>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</si>
  <si>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</si>
  <si>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</si>
  <si>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</si>
  <si>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</si>
  <si>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</si>
  <si>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</si>
  <si>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</si>
  <si>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</si>
  <si>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</si>
  <si>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</si>
  <si>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</si>
  <si>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</si>
  <si>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</si>
  <si>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</si>
  <si>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</si>
  <si>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</si>
  <si>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</si>
  <si>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</si>
  <si>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</si>
  <si>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</si>
  <si>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</si>
  <si>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</si>
  <si>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</si>
  <si>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</si>
  <si>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</si>
  <si>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</si>
  <si>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</si>
  <si>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</si>
  <si>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</si>
  <si>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</si>
  <si>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</si>
  <si>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</si>
  <si>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</si>
  <si>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</si>
  <si>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</si>
  <si>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</si>
  <si>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</si>
  <si>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</si>
  <si>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</si>
  <si>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</si>
  <si>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</si>
  <si>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</si>
  <si>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</si>
  <si>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</si>
  <si>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</si>
  <si>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</si>
  <si>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</si>
  <si>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</si>
  <si>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</si>
  <si>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</si>
  <si>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</si>
  <si>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</si>
  <si>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</si>
  <si>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</si>
  <si>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</si>
  <si>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</si>
  <si>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</si>
  <si>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</si>
  <si>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</si>
  <si>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</si>
  <si>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</si>
  <si>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</si>
  <si>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</si>
  <si>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</si>
  <si>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</si>
  <si>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</si>
  <si>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</si>
  <si>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</si>
  <si>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</si>
  <si>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</si>
  <si>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</si>
  <si>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</si>
  <si>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</si>
  <si>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</si>
  <si>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</si>
  <si>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</si>
  <si>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</si>
  <si>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</si>
  <si>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</si>
  <si>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</si>
  <si>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</si>
  <si>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</si>
  <si>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</si>
  <si>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</si>
  <si>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</si>
  <si>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</si>
  <si>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</si>
  <si>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</si>
  <si>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</si>
  <si>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</si>
  <si>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</si>
  <si>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</si>
  <si>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</si>
  <si>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</si>
  <si>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</si>
  <si>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</si>
  <si>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</si>
  <si>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</si>
  <si>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</si>
  <si>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</si>
  <si>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</si>
  <si>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</si>
  <si>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</si>
  <si>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</si>
  <si>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</si>
  <si>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</si>
  <si>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</si>
  <si>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</si>
  <si>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</si>
  <si>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</si>
  <si>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</si>
  <si>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</si>
  <si>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</si>
  <si>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</si>
  <si>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</si>
  <si>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</si>
  <si>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</si>
  <si>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</si>
  <si>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</si>
  <si>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</si>
  <si>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</si>
  <si>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</si>
  <si>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</si>
  <si>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</si>
  <si>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</si>
  <si>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</si>
  <si>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</si>
  <si>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</si>
  <si>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</si>
  <si>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</si>
  <si>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</si>
  <si>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</si>
  <si>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</si>
  <si>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</si>
  <si>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</si>
  <si>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</si>
  <si>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</si>
  <si>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</si>
  <si>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</si>
  <si>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</si>
  <si>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</si>
  <si>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</si>
  <si>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</si>
  <si>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</si>
  <si>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</si>
  <si>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</si>
  <si>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</si>
  <si>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</si>
  <si>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</si>
  <si>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</si>
  <si>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</si>
  <si>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</si>
  <si>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</si>
  <si>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</si>
  <si>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</si>
  <si>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</si>
  <si>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</si>
  <si>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</si>
  <si>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</si>
  <si>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</si>
  <si>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</si>
  <si>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</si>
  <si>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</si>
  <si>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</si>
  <si>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</si>
  <si>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</si>
  <si>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</si>
  <si>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</si>
  <si>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</si>
  <si>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</si>
  <si>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</si>
  <si>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</si>
  <si>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</si>
  <si>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</si>
  <si>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</si>
  <si>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</si>
  <si>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</si>
  <si>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</si>
  <si>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</si>
  <si>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</si>
  <si>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</si>
  <si>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</si>
  <si>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</si>
  <si>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</si>
  <si>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</si>
  <si>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</si>
  <si>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</si>
  <si>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</si>
  <si>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</si>
  <si>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</si>
  <si>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</si>
  <si>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</si>
  <si>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</si>
  <si>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</si>
  <si>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</si>
  <si>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</si>
  <si>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</si>
  <si>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</si>
  <si>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</si>
  <si>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</si>
  <si>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</si>
  <si>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</si>
  <si>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</si>
  <si>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</si>
  <si>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</si>
  <si>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</si>
  <si>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</si>
  <si>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</si>
  <si>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</si>
  <si>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</si>
  <si>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</si>
  <si>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</si>
  <si>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</si>
  <si>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</si>
  <si>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</si>
  <si>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</si>
  <si>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</si>
  <si>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</si>
  <si>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</si>
  <si>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</si>
  <si>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</si>
  <si>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</si>
  <si>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</si>
  <si>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</si>
  <si>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</si>
  <si>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</si>
  <si>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</si>
  <si>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</si>
  <si>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</si>
  <si>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</si>
  <si>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</si>
  <si>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</si>
  <si>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</si>
  <si>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</si>
  <si>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</si>
  <si>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</si>
  <si>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</si>
  <si>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</si>
  <si>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</si>
  <si>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</si>
  <si>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</si>
  <si>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</si>
  <si>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</si>
  <si>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</si>
  <si>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</si>
  <si>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</si>
  <si>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</si>
  <si>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</si>
  <si>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</si>
  <si>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</si>
  <si>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</si>
  <si>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</si>
  <si>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</si>
  <si>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</si>
  <si>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</si>
  <si>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</si>
  <si>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</si>
  <si>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</si>
  <si>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</si>
  <si>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</si>
  <si>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</si>
  <si>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</si>
  <si>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</si>
  <si>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</si>
  <si>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</si>
  <si>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</si>
  <si>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</si>
  <si>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</si>
  <si>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</si>
  <si>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</si>
  <si>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</si>
  <si>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</si>
  <si>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</si>
  <si>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</si>
  <si>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</si>
  <si>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</si>
  <si>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</si>
  <si>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</si>
  <si>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</si>
  <si>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</si>
  <si>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</si>
  <si>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</si>
  <si>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</si>
  <si>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</si>
  <si>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</si>
  <si>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</si>
  <si>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</si>
  <si>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</si>
  <si>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</si>
  <si>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</si>
  <si>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</si>
  <si>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</si>
  <si>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</si>
  <si>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</si>
  <si>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</si>
  <si>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</si>
  <si>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</si>
  <si>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</si>
  <si>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</si>
  <si>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</si>
  <si>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</si>
  <si>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</si>
  <si>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</si>
  <si>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</si>
  <si>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</si>
  <si>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</si>
  <si>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</si>
  <si>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</si>
  <si>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</si>
  <si>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</si>
  <si>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</si>
  <si>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</si>
  <si>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</si>
  <si>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</si>
  <si>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</si>
  <si>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</si>
  <si>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</si>
  <si>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</si>
  <si>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</si>
  <si>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</si>
  <si>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</si>
  <si>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</si>
  <si>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</si>
  <si>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</si>
  <si>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</si>
  <si>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</si>
  <si>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</si>
  <si>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</si>
  <si>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</si>
  <si>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</si>
  <si>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</si>
  <si>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</si>
  <si>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</si>
  <si>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</si>
  <si>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</si>
  <si>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</si>
  <si>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</si>
  <si>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</si>
  <si>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</si>
  <si>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</si>
  <si>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</si>
  <si>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</si>
  <si>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</si>
  <si>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</si>
  <si>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</si>
  <si>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</si>
  <si>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</si>
  <si>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</si>
  <si>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</si>
  <si>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</si>
  <si>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</si>
  <si>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</si>
  <si>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</si>
  <si>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</si>
  <si>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</si>
  <si>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</si>
  <si>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</si>
  <si>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</si>
  <si>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</si>
  <si>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</si>
  <si>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</si>
  <si>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</si>
  <si>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</si>
  <si>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</si>
  <si>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</si>
  <si>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</si>
  <si>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</si>
  <si>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</si>
  <si>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</si>
  <si>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</si>
  <si>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</si>
  <si>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</si>
  <si>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</si>
  <si>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</si>
  <si>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</si>
  <si>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</si>
  <si>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</si>
  <si>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</si>
  <si>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</si>
  <si>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</si>
  <si>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</si>
  <si>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</si>
  <si>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</si>
  <si>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</si>
  <si>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</si>
  <si>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</si>
  <si>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</si>
  <si>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</si>
  <si>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</si>
  <si>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</si>
  <si>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</si>
  <si>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</si>
  <si>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</si>
  <si>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</si>
  <si>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</si>
  <si>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</si>
  <si>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</si>
  <si>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</si>
  <si>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</si>
  <si>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</si>
  <si>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</si>
  <si>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</si>
  <si>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</si>
  <si>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</si>
  <si>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</si>
  <si>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</si>
  <si>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</si>
  <si>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</si>
  <si>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</si>
  <si>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</si>
  <si>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</si>
  <si>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</si>
  <si>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</si>
  <si>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</si>
  <si>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</si>
  <si>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</si>
  <si>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</si>
  <si>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</si>
  <si>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</si>
  <si>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</si>
  <si>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</si>
  <si>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</si>
  <si>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</si>
  <si>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</si>
  <si>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</si>
  <si>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</si>
  <si>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</si>
  <si>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</si>
  <si>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</si>
  <si>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</si>
  <si>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</si>
  <si>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</si>
  <si>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</si>
  <si>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</si>
  <si>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</si>
  <si>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</si>
  <si>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</si>
  <si>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</si>
  <si>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</si>
  <si>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</si>
  <si>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</si>
  <si>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</si>
  <si>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</si>
  <si>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</si>
  <si>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</si>
  <si>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</si>
  <si>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</si>
  <si>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</si>
  <si>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</si>
  <si>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</si>
  <si>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</si>
  <si>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</si>
  <si>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</si>
  <si>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</si>
  <si>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</si>
  <si>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</si>
  <si>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</si>
  <si>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</si>
  <si>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</si>
  <si>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</si>
  <si>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</si>
  <si>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</si>
  <si>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</si>
  <si>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</si>
  <si>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</si>
  <si>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</si>
  <si>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</si>
  <si>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</si>
  <si>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</si>
  <si>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</si>
  <si>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</si>
  <si>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</si>
  <si>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</si>
  <si>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</si>
  <si>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</si>
  <si>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</si>
  <si>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</si>
  <si>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</si>
  <si>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</si>
  <si>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</si>
  <si>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</si>
  <si>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</si>
  <si>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</si>
  <si>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</si>
  <si>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</si>
  <si>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</si>
  <si>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</si>
  <si>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</si>
  <si>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</si>
  <si>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</si>
  <si>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</si>
  <si>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</si>
  <si>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</si>
  <si>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</si>
  <si>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</si>
  <si>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</si>
  <si>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</si>
  <si>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</si>
  <si>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</si>
  <si>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</si>
  <si>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</si>
  <si>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</si>
  <si>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</si>
  <si>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</si>
  <si>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</si>
  <si>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</si>
  <si>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</si>
  <si>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</si>
  <si>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</si>
  <si>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</si>
  <si>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</si>
  <si>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</si>
  <si>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</si>
  <si>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</si>
  <si>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</si>
  <si>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</si>
  <si>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</si>
  <si>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</si>
  <si>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</si>
  <si>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</si>
  <si>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</si>
  <si>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</si>
  <si>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</si>
  <si>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</si>
  <si>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</si>
  <si>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</si>
  <si>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</si>
  <si>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</si>
  <si>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</si>
  <si>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</si>
  <si>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</si>
  <si>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</si>
  <si>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</si>
  <si>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</si>
  <si>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</si>
  <si>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</si>
  <si>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</si>
  <si>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</si>
  <si>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</si>
  <si>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</si>
  <si>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</si>
  <si>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</si>
  <si>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</si>
  <si>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</si>
  <si>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</si>
  <si>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</si>
  <si>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</si>
  <si>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</si>
  <si>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</si>
  <si>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</si>
  <si>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</si>
  <si>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</si>
  <si>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</si>
  <si>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</si>
  <si>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</si>
  <si>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</si>
  <si>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</si>
  <si>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</si>
  <si>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</si>
  <si>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</si>
  <si>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</si>
  <si>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</si>
  <si>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</si>
  <si>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</si>
  <si>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</si>
  <si>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</si>
  <si>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</si>
  <si>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</si>
  <si>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</si>
  <si>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</si>
  <si>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</si>
  <si>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</si>
  <si>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</si>
  <si>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</si>
  <si>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</si>
  <si>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</si>
  <si>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</si>
  <si>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</si>
  <si>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</si>
  <si>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</si>
  <si>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</si>
  <si>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</si>
  <si>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</si>
  <si>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</si>
  <si>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</si>
  <si>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</si>
  <si>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</si>
  <si>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</si>
  <si>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</si>
  <si>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</si>
  <si>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</si>
  <si>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</si>
  <si>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</si>
  <si>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</si>
  <si>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</si>
  <si>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</si>
  <si>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</si>
  <si>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</si>
  <si>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</si>
  <si>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</si>
  <si>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</si>
  <si>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</si>
  <si>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</si>
  <si>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</si>
  <si>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</si>
  <si>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</si>
  <si>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</si>
  <si>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</si>
  <si>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</si>
  <si>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</si>
  <si>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</si>
  <si>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</si>
  <si>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</si>
  <si>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</si>
  <si>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</si>
  <si>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</si>
  <si>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</si>
  <si>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</si>
  <si>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</si>
  <si>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</si>
  <si>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</si>
  <si>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</si>
  <si>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</si>
  <si>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</si>
  <si>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</si>
  <si>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</si>
  <si>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</si>
  <si>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</si>
  <si>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</si>
  <si>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</si>
  <si>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</si>
  <si>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</si>
  <si>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</si>
  <si>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</si>
  <si>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</si>
  <si>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</si>
  <si>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</si>
  <si>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</si>
  <si>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</si>
  <si>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</si>
  <si>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</si>
  <si>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</si>
  <si>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</si>
  <si>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</si>
  <si>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</si>
  <si>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</si>
  <si>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</si>
  <si>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</si>
  <si>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</si>
  <si>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</si>
  <si>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</si>
  <si>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</si>
  <si>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</si>
  <si>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</si>
  <si>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</si>
  <si>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</si>
  <si>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</si>
  <si>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</si>
  <si>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</si>
  <si>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</si>
  <si>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</si>
  <si>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</si>
  <si>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</si>
  <si>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</si>
  <si>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</si>
  <si>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</si>
  <si>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</si>
  <si>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</si>
  <si>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</si>
  <si>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</si>
  <si>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</si>
  <si>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</si>
  <si>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</si>
  <si>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</si>
  <si>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</si>
  <si>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</si>
  <si>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</si>
  <si>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</si>
  <si>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</si>
  <si>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</si>
  <si>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</si>
  <si>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</si>
  <si>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</si>
  <si>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</si>
  <si>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</si>
  <si>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</si>
  <si>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</si>
  <si>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</si>
  <si>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</si>
  <si>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</si>
  <si>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</si>
  <si>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</si>
  <si>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</si>
  <si>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</si>
  <si>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</si>
  <si>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</si>
  <si>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</si>
  <si>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</si>
  <si>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</si>
  <si>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</si>
  <si>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</si>
  <si>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</si>
  <si>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</si>
  <si>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</si>
  <si>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</si>
  <si>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</si>
  <si>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</si>
  <si>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</si>
  <si>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</si>
  <si>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</si>
  <si>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</si>
  <si>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</si>
  <si>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</si>
  <si>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</si>
  <si>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</si>
  <si>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</si>
  <si>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</si>
  <si>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</si>
  <si>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</si>
  <si>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</si>
  <si>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</si>
  <si>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</si>
  <si>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</si>
  <si>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</si>
  <si>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</si>
  <si>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</si>
  <si>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</si>
  <si>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</si>
  <si>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</si>
  <si>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</si>
  <si>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</si>
  <si>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</si>
  <si>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</si>
  <si>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</si>
  <si>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</si>
  <si>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</si>
  <si>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</si>
  <si>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</si>
  <si>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</si>
  <si>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</si>
  <si>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</si>
  <si>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</si>
  <si>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</si>
  <si>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</si>
  <si>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</si>
  <si>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</si>
  <si>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</si>
  <si>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</si>
  <si>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</si>
  <si>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</si>
  <si>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</si>
  <si>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</si>
  <si>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</si>
  <si>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</si>
  <si>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</si>
  <si>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</si>
  <si>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</si>
  <si>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</si>
  <si>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</si>
  <si>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</si>
  <si>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</si>
  <si>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</si>
  <si>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</si>
  <si>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</si>
  <si>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</si>
  <si>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</si>
  <si>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</si>
  <si>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</si>
  <si>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</si>
  <si>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</si>
  <si>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</si>
  <si>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</si>
  <si>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</si>
  <si>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</si>
  <si>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</si>
  <si>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</si>
  <si>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</si>
  <si>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</si>
  <si>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</si>
  <si>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</si>
  <si>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</si>
  <si>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</si>
  <si>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</si>
  <si>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</si>
  <si>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</si>
  <si>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</si>
  <si>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</si>
  <si>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</si>
  <si>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</si>
  <si>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</si>
  <si>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</si>
  <si>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</si>
  <si>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</si>
  <si>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</si>
  <si>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</si>
  <si>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</si>
  <si>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</si>
  <si>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</si>
  <si>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</si>
  <si>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</si>
  <si>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</si>
  <si>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</si>
  <si>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</si>
  <si>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</si>
  <si>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</si>
  <si>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</si>
  <si>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</si>
  <si>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</si>
  <si>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</si>
  <si>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</si>
  <si>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</si>
  <si>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</si>
  <si>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</si>
  <si>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</si>
  <si>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</si>
  <si>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</si>
  <si>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</si>
  <si>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</si>
  <si>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</si>
  <si>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</si>
  <si>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</si>
  <si>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</si>
  <si>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</si>
  <si>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</si>
  <si>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</si>
  <si>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</si>
  <si>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</si>
  <si>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</si>
  <si>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</si>
  <si>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</si>
  <si>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</si>
  <si>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</si>
  <si>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</si>
  <si>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</si>
  <si>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</si>
  <si>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</si>
  <si>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</si>
  <si>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</si>
  <si>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</si>
  <si>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</si>
  <si>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</si>
  <si>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</si>
  <si>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</si>
  <si>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</si>
  <si>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</si>
  <si>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</si>
  <si>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</si>
  <si>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</si>
  <si>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</si>
  <si>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</si>
  <si>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</si>
  <si>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</si>
  <si>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</si>
  <si>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</si>
  <si>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</si>
  <si>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</si>
  <si>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</si>
  <si>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</si>
  <si>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</si>
  <si>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</si>
  <si>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</si>
  <si>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</si>
  <si>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</si>
  <si>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</si>
  <si>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</si>
  <si>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</si>
  <si>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</si>
  <si>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</si>
  <si>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</si>
  <si>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</si>
  <si>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</si>
  <si>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</si>
  <si>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</si>
  <si>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</si>
  <si>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</si>
  <si>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</si>
  <si>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</si>
  <si>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</si>
  <si>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</si>
  <si>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</si>
  <si>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</si>
  <si>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</si>
  <si>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</si>
  <si>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</si>
  <si>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</si>
  <si>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</si>
  <si>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</si>
  <si>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</si>
  <si>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</si>
  <si>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</si>
  <si>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</si>
  <si>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</si>
  <si>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</si>
  <si>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</si>
  <si>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</si>
  <si>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</si>
  <si>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</si>
  <si>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</si>
  <si>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</si>
  <si>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</si>
  <si>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</si>
  <si>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</si>
  <si>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</si>
  <si>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</si>
  <si>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</si>
  <si>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</si>
  <si>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</si>
  <si>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</si>
  <si>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</si>
  <si>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</si>
  <si>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</si>
  <si>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</si>
  <si>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</si>
  <si>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</si>
  <si>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</si>
  <si>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</si>
  <si>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</si>
  <si>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</si>
  <si>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</si>
  <si>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</si>
  <si>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</si>
  <si>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</si>
  <si>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</si>
  <si>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</si>
  <si>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</si>
  <si>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</si>
  <si>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</si>
  <si>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</si>
  <si>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</si>
  <si>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</si>
  <si>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</si>
  <si>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</si>
  <si>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</si>
  <si>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</si>
  <si>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</si>
  <si>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</si>
  <si>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</si>
  <si>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</si>
  <si>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</si>
  <si>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</si>
  <si>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</si>
  <si>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</si>
  <si>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</si>
  <si>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</si>
  <si>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</si>
  <si>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</si>
  <si>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</si>
  <si>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</si>
  <si>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</si>
  <si>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</si>
  <si>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</si>
  <si>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</si>
  <si>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</si>
  <si>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</si>
  <si>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</si>
  <si>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</si>
  <si>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</si>
  <si>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</si>
  <si>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</si>
  <si>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</si>
  <si>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</si>
  <si>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</si>
  <si>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</si>
  <si>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</si>
  <si>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</si>
  <si>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</si>
  <si>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</si>
  <si>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</si>
  <si>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</si>
  <si>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</si>
  <si>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</si>
  <si>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</si>
  <si>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</si>
  <si>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</si>
  <si>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</si>
  <si>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</si>
  <si>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</si>
  <si>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</si>
  <si>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</si>
  <si>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</si>
  <si>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</si>
  <si>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</si>
  <si>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</si>
  <si>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</si>
  <si>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</si>
  <si>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</si>
  <si>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</si>
  <si>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</si>
  <si>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</si>
  <si>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</si>
  <si>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</si>
  <si>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</si>
  <si>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</si>
  <si>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</si>
  <si>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</si>
  <si>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</si>
  <si>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</si>
  <si>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</si>
  <si>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</si>
  <si>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</si>
  <si>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</si>
  <si>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</si>
  <si>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</si>
  <si>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</si>
  <si>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</si>
  <si>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</si>
  <si>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</si>
  <si>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</si>
  <si>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</si>
  <si>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</si>
  <si>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</si>
  <si>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</si>
  <si>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</si>
  <si>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</si>
  <si>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</si>
  <si>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</si>
  <si>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</si>
  <si>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</si>
  <si>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</si>
  <si>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</si>
  <si>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</si>
  <si>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</si>
  <si>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</si>
  <si>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</si>
  <si>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</si>
  <si>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</si>
  <si>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</si>
  <si>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</si>
  <si>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</si>
  <si>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</si>
  <si>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</si>
  <si>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</si>
  <si>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</si>
  <si>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</si>
  <si>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</si>
  <si>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</si>
  <si>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</si>
  <si>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</si>
  <si>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</si>
  <si>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</si>
  <si>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</si>
  <si>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</si>
  <si>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</si>
  <si>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</si>
  <si>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</si>
  <si>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</si>
  <si>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</si>
  <si>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</si>
  <si>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</si>
  <si>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</si>
  <si>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</si>
  <si>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</si>
  <si>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</si>
  <si>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</si>
  <si>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</si>
  <si>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</si>
  <si>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</si>
  <si>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</si>
  <si>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</si>
  <si>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</si>
  <si>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</si>
  <si>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</si>
  <si>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</si>
  <si>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</si>
  <si>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</si>
  <si>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</si>
  <si>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</si>
  <si>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</si>
  <si>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</si>
  <si>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</si>
  <si>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</si>
  <si>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</si>
  <si>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</si>
  <si>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</si>
  <si>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</si>
  <si>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</si>
  <si>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</si>
  <si>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</si>
  <si>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</si>
  <si>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</si>
  <si>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</si>
  <si>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</si>
  <si>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</si>
  <si>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</si>
  <si>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</si>
  <si>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</si>
  <si>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</si>
  <si>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</si>
  <si>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</si>
  <si>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</si>
  <si>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</si>
  <si>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</si>
  <si>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</si>
  <si>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</si>
  <si>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</si>
  <si>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</si>
  <si>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</si>
  <si>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</si>
  <si>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</si>
  <si>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</si>
  <si>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</si>
  <si>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</si>
  <si>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</si>
  <si>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</si>
  <si>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</si>
  <si>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</si>
  <si>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</si>
  <si>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</si>
  <si>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</si>
  <si>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</si>
  <si>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</si>
  <si>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</si>
  <si>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</si>
  <si>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</si>
  <si>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</si>
  <si>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</si>
  <si>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</si>
  <si>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</si>
  <si>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</si>
  <si>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</si>
  <si>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</si>
  <si>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</si>
  <si>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</si>
  <si>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</si>
  <si>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</si>
  <si>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</si>
  <si>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</si>
  <si>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</si>
  <si>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</si>
  <si>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</si>
  <si>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</si>
  <si>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</si>
  <si>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</si>
  <si>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</si>
  <si>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</si>
  <si>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</si>
  <si>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</si>
  <si>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</si>
  <si>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</si>
  <si>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</si>
  <si>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</si>
  <si>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</si>
  <si>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</si>
  <si>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</si>
  <si>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</si>
  <si>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</si>
  <si>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</si>
  <si>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</si>
  <si>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</si>
  <si>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</si>
  <si>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</si>
  <si>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</si>
  <si>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</si>
  <si>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</si>
  <si>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</si>
  <si>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</si>
  <si>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</si>
  <si>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</si>
  <si>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</si>
  <si>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</si>
  <si>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</si>
  <si>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</si>
  <si>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</si>
  <si>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</si>
  <si>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</si>
  <si>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</si>
  <si>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</si>
  <si>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</si>
  <si>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</si>
  <si>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</si>
  <si>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</si>
  <si>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</si>
  <si>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</si>
  <si>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</si>
  <si>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</si>
  <si>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</si>
  <si>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</si>
  <si>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</si>
  <si>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</si>
  <si>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</si>
  <si>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</si>
  <si>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</si>
  <si>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</si>
  <si>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</si>
  <si>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</si>
  <si>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</si>
  <si>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</si>
  <si>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</si>
  <si>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</si>
  <si>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</si>
  <si>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</si>
  <si>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</si>
  <si>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</si>
  <si>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</si>
  <si>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</si>
  <si>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</si>
  <si>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</si>
  <si>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</si>
  <si>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</si>
  <si>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</si>
  <si>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</si>
  <si>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</si>
  <si>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</si>
  <si>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</si>
  <si>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</si>
  <si>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</si>
  <si>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</si>
  <si>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</si>
  <si>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</si>
  <si>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</si>
  <si>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</si>
  <si>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</si>
  <si>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</si>
  <si>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</si>
  <si>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</si>
  <si>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</si>
  <si>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</si>
  <si>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</si>
  <si>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</si>
  <si>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</si>
  <si>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</si>
  <si>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</si>
  <si>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</si>
  <si>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</si>
  <si>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</si>
  <si>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</si>
  <si>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</si>
  <si>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</si>
  <si>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</si>
  <si>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</si>
  <si>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</si>
  <si>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</si>
  <si>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</si>
  <si>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</si>
  <si>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</si>
  <si>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</si>
  <si>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</si>
  <si>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</si>
  <si>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</si>
  <si>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</si>
  <si>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</si>
  <si>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</si>
  <si>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</si>
  <si>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</si>
  <si>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</si>
  <si>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</si>
  <si>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</si>
  <si>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</si>
  <si>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</si>
  <si>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</si>
  <si>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</si>
  <si>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</si>
  <si>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</si>
  <si>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</si>
  <si>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</si>
  <si>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</si>
  <si>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</si>
  <si>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</si>
  <si>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</si>
  <si>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</si>
  <si>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</si>
  <si>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</si>
  <si>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</si>
  <si>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</si>
  <si>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</si>
  <si>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</si>
  <si>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</si>
  <si>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</si>
  <si>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</si>
  <si>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</si>
  <si>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</si>
  <si>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</si>
  <si>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</si>
  <si>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</si>
  <si>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</si>
  <si>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</si>
  <si>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</si>
  <si>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</si>
  <si>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</si>
  <si>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</si>
  <si>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</si>
  <si>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</si>
  <si>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</si>
  <si>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</si>
  <si>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</si>
  <si>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</si>
  <si>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</si>
  <si>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</si>
  <si>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</si>
  <si>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</si>
  <si>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</si>
  <si>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</si>
  <si>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</si>
  <si>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</si>
  <si>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</si>
  <si>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</si>
  <si>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</si>
  <si>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</si>
  <si>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</si>
  <si>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</si>
  <si>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</si>
  <si>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</si>
  <si>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</si>
  <si>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</si>
  <si>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</si>
  <si>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</si>
  <si>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</si>
  <si>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</si>
  <si>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</si>
  <si>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</si>
  <si>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</si>
  <si>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</si>
  <si>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</si>
  <si>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</si>
  <si>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</si>
  <si>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</si>
  <si>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</si>
  <si>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</si>
  <si>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</si>
  <si>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</si>
  <si>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</si>
  <si>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</si>
  <si>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</si>
  <si>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</si>
  <si>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</si>
  <si>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</si>
  <si>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</si>
  <si>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</si>
  <si>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</si>
  <si>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</si>
  <si>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</si>
  <si>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</si>
  <si>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</si>
  <si>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</si>
  <si>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</si>
  <si>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</si>
  <si>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</si>
  <si>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</si>
  <si>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</si>
  <si>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</si>
  <si>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</si>
  <si>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</si>
  <si>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</si>
  <si>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</si>
  <si>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</si>
  <si>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</si>
  <si>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</si>
  <si>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</si>
  <si>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</si>
  <si>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</si>
  <si>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</si>
  <si>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</si>
  <si>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</si>
  <si>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</si>
  <si>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</si>
  <si>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</si>
  <si>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</si>
  <si>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</si>
  <si>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</si>
  <si>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</si>
  <si>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</si>
  <si>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</si>
  <si>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</si>
  <si>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</si>
  <si>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</si>
  <si>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</si>
  <si>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</si>
  <si>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</si>
  <si>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</si>
  <si>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</si>
  <si>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</si>
  <si>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</si>
  <si>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</si>
  <si>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</si>
  <si>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</si>
  <si>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</si>
  <si>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</si>
  <si>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</si>
  <si>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</si>
  <si>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</si>
  <si>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</si>
  <si>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</si>
  <si>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</si>
  <si>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</si>
  <si>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</si>
  <si>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</si>
  <si>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</si>
  <si>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</si>
  <si>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</si>
  <si>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</si>
  <si>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</si>
  <si>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</si>
  <si>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</si>
  <si>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</si>
  <si>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</si>
  <si>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</si>
  <si>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</si>
  <si>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</si>
  <si>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</si>
  <si>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</si>
  <si>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</si>
  <si>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</si>
  <si>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</si>
  <si>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</si>
  <si>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</si>
  <si>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</si>
  <si>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</si>
  <si>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</si>
  <si>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</si>
  <si>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</si>
  <si>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</si>
  <si>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</si>
  <si>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</si>
  <si>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</si>
  <si>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</si>
  <si>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</si>
  <si>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</si>
  <si>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</si>
  <si>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</si>
  <si>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</si>
  <si>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</si>
  <si>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</si>
  <si>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</si>
  <si>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</si>
  <si>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</si>
  <si>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</si>
  <si>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</si>
  <si>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</si>
  <si>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</si>
  <si>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</si>
  <si>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</si>
  <si>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</si>
  <si>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</si>
  <si>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</si>
  <si>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</si>
  <si>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</si>
  <si>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</si>
  <si>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</si>
  <si>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</si>
  <si>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</si>
  <si>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</si>
  <si>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</si>
  <si>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</si>
  <si>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</si>
  <si>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</si>
  <si>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</si>
  <si>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</si>
  <si>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</si>
  <si>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</si>
  <si>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</si>
  <si>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</si>
  <si>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</si>
  <si>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</si>
  <si>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</si>
  <si>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</si>
  <si>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</si>
  <si>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</si>
  <si>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</si>
  <si>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</si>
  <si>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</si>
  <si>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</si>
  <si>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</si>
  <si>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</si>
  <si>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</si>
  <si>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</si>
  <si>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</si>
  <si>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</si>
  <si>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</si>
  <si>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</si>
  <si>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</si>
  <si>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</si>
  <si>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</si>
  <si>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</si>
  <si>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</si>
  <si>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</si>
  <si>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</si>
  <si>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</si>
  <si>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</si>
  <si>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</si>
  <si>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</si>
  <si>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</si>
  <si>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</si>
  <si>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</si>
  <si>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</si>
  <si>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</si>
  <si>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</si>
  <si>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</si>
  <si>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</si>
  <si>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</si>
  <si>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</si>
  <si>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</si>
  <si>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</si>
  <si>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</si>
  <si>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</si>
  <si>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</si>
  <si>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</si>
  <si>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</si>
  <si>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</si>
  <si>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</si>
  <si>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</si>
  <si>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</si>
  <si>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</si>
  <si>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</si>
  <si>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</si>
  <si>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</si>
  <si>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</si>
  <si>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</si>
  <si>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</si>
  <si>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</si>
  <si>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</si>
  <si>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</si>
  <si>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</si>
  <si>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</si>
  <si>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</si>
  <si>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</si>
  <si>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</si>
  <si>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</si>
  <si>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</si>
  <si>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</si>
  <si>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</si>
  <si>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</si>
  <si>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</si>
  <si>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</si>
  <si>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</si>
  <si>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</si>
  <si>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</si>
  <si>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</si>
  <si>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</si>
  <si>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</si>
  <si>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</si>
  <si>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</si>
  <si>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</si>
  <si>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</si>
  <si>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</si>
  <si>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</si>
  <si>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</si>
  <si>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</si>
  <si>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</si>
  <si>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</si>
  <si>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</si>
  <si>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</si>
  <si>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</si>
  <si>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</si>
  <si>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</si>
  <si>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</si>
  <si>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</si>
  <si>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</si>
  <si>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</si>
  <si>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</si>
  <si>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</si>
  <si>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</si>
  <si>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</si>
  <si>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</si>
  <si>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</si>
  <si>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</si>
  <si>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</si>
  <si>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</si>
  <si>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</si>
  <si>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</si>
  <si>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</si>
  <si>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</si>
  <si>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</si>
  <si>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</si>
  <si>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</si>
  <si>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</si>
  <si>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</si>
  <si>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</si>
  <si>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</si>
  <si>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</si>
  <si>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</si>
  <si>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</si>
  <si>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</si>
  <si>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</si>
  <si>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</si>
  <si>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</si>
  <si>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</si>
  <si>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</si>
  <si>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</si>
  <si>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</si>
  <si>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</si>
  <si>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</si>
  <si>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</si>
  <si>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</si>
  <si>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</si>
  <si>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</si>
  <si>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</si>
  <si>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</si>
  <si>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</si>
  <si>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</si>
  <si>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</si>
  <si>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</si>
  <si>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</si>
  <si>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</si>
  <si>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</si>
  <si>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</si>
  <si>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</si>
  <si>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</si>
  <si>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</si>
  <si>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</si>
  <si>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</si>
  <si>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</si>
  <si>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</si>
  <si>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</si>
  <si>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</si>
  <si>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</si>
  <si>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</si>
  <si>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</si>
  <si>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</si>
  <si>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</si>
  <si>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</si>
  <si>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</si>
  <si>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</si>
  <si>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</si>
  <si>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</si>
  <si>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</si>
  <si>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</si>
  <si>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</si>
  <si>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</si>
  <si>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</si>
  <si>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</si>
  <si>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</si>
  <si>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</si>
  <si>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</si>
  <si>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</si>
  <si>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</si>
  <si>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</si>
  <si>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</si>
  <si>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</si>
  <si>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</si>
  <si>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</si>
  <si>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</si>
  <si>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</si>
  <si>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</si>
  <si>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</si>
  <si>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</si>
  <si>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</si>
  <si>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</si>
  <si>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</si>
  <si>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</si>
  <si>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</si>
  <si>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</si>
  <si>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</si>
  <si>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</si>
  <si>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</si>
  <si>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</si>
  <si>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</si>
  <si>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</si>
  <si>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</si>
  <si>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</si>
  <si>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</si>
  <si>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</si>
  <si>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</si>
  <si>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</si>
  <si>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</si>
  <si>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</si>
  <si>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</si>
  <si>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</si>
  <si>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</si>
  <si>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</si>
  <si>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</si>
  <si>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</si>
  <si>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</si>
  <si>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</si>
  <si>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</si>
  <si>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</si>
  <si>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</si>
  <si>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</si>
  <si>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</si>
  <si>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</si>
  <si>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</si>
  <si>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</si>
  <si>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</si>
  <si>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</si>
  <si>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</si>
  <si>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</si>
  <si>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</si>
  <si>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</si>
  <si>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</si>
  <si>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</si>
  <si>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</si>
  <si>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</si>
  <si>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</si>
  <si>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</si>
  <si>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</si>
  <si>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</si>
  <si>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</si>
  <si>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</si>
  <si>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</si>
  <si>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</si>
  <si>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</si>
  <si>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</si>
  <si>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</si>
  <si>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</si>
  <si>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</si>
  <si>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</si>
  <si>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</si>
  <si>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</si>
  <si>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</si>
  <si>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</si>
  <si>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</si>
  <si>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</si>
  <si>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</si>
  <si>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</si>
  <si>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</si>
  <si>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</si>
  <si>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</si>
  <si>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</si>
  <si>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</si>
  <si>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</si>
  <si>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</si>
  <si>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</si>
  <si>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</si>
  <si>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</si>
  <si>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</si>
  <si>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</si>
  <si>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</si>
  <si>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</si>
  <si>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</si>
  <si>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</si>
  <si>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</si>
  <si>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</si>
  <si>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</si>
  <si>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</si>
  <si>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</si>
  <si>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</si>
  <si>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</si>
  <si>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</si>
  <si>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</si>
  <si>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</si>
  <si>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</si>
  <si>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</si>
  <si>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</si>
  <si>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</si>
  <si>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</si>
  <si>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</si>
  <si>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</si>
  <si>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</si>
  <si>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</si>
  <si>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</si>
  <si>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</si>
  <si>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</si>
  <si>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</si>
  <si>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</si>
  <si>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</si>
  <si>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</si>
  <si>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</si>
  <si>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</si>
  <si>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</si>
  <si>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</si>
  <si>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</si>
  <si>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</si>
  <si>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</si>
  <si>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</si>
  <si>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</si>
  <si>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</si>
  <si>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</si>
  <si>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</si>
  <si>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</si>
  <si>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</si>
  <si>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</si>
  <si>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</si>
  <si>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</si>
  <si>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</si>
  <si>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</si>
  <si>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</si>
  <si>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</si>
  <si>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</si>
  <si>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</si>
  <si>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</si>
  <si>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</si>
  <si>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</si>
  <si>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</si>
  <si>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</si>
  <si>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</si>
  <si>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</si>
  <si>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</si>
  <si>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</si>
  <si>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</si>
  <si>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</si>
  <si>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</si>
  <si>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</si>
  <si>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</si>
  <si>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</si>
  <si>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</si>
  <si>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</si>
  <si>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</si>
  <si>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</si>
  <si>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</si>
  <si>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</si>
  <si>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</si>
  <si>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</si>
  <si>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</si>
  <si>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</si>
  <si>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</si>
  <si>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</si>
  <si>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</si>
  <si>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</si>
  <si>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</si>
  <si>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</si>
  <si>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</si>
  <si>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</si>
  <si>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</si>
  <si>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</si>
  <si>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</si>
  <si>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</si>
  <si>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</si>
  <si>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</si>
  <si>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</si>
  <si>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</si>
  <si>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</si>
  <si>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</si>
  <si>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</si>
  <si>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</si>
  <si>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</si>
  <si>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</si>
  <si>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</si>
  <si>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</si>
  <si>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</si>
  <si>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</si>
  <si>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</si>
  <si>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</si>
  <si>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</si>
  <si>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</si>
  <si>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</si>
  <si>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</si>
  <si>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</si>
  <si>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</si>
  <si>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</si>
  <si>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</si>
  <si>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</si>
  <si>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</si>
  <si>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</si>
  <si>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</si>
  <si>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</si>
  <si>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</si>
  <si>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</si>
  <si>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</si>
  <si>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</si>
  <si>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</si>
  <si>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</si>
  <si>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</si>
  <si>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</si>
  <si>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</si>
  <si>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</si>
  <si>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</si>
  <si>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</si>
  <si>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</si>
  <si>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</si>
  <si>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</si>
  <si>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</si>
  <si>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</si>
  <si>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</si>
  <si>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</si>
  <si>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</si>
  <si>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</si>
  <si>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</si>
  <si>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</si>
  <si>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</si>
  <si>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</si>
  <si>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</si>
  <si>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</si>
  <si>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</si>
  <si>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</si>
  <si>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</si>
  <si>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</si>
  <si>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</si>
  <si>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</si>
  <si>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</si>
  <si>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</si>
  <si>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</si>
  <si>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</si>
  <si>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</si>
  <si>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</si>
  <si>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</si>
  <si>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</si>
  <si>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</si>
  <si>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</si>
  <si>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</si>
  <si>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</si>
  <si>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</si>
  <si>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</si>
  <si>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</si>
  <si>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</si>
  <si>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</si>
  <si>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</si>
  <si>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</si>
  <si>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</si>
  <si>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</si>
  <si>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</si>
  <si>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</si>
  <si>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</si>
  <si>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</si>
  <si>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</si>
  <si>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</si>
  <si>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</si>
  <si>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</si>
  <si>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</si>
  <si>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</si>
  <si>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</si>
  <si>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</si>
  <si>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</si>
  <si>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</si>
  <si>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</si>
  <si>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</si>
  <si>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</si>
  <si>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</si>
  <si>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</si>
  <si>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</si>
  <si>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</si>
  <si>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</si>
  <si>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</si>
  <si>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</si>
  <si>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</si>
  <si>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</si>
  <si>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</si>
  <si>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</si>
  <si>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</si>
  <si>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</si>
  <si>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</si>
  <si>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</si>
  <si>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</si>
  <si>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</si>
  <si>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</si>
  <si>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</si>
  <si>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</si>
  <si>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</si>
  <si>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</si>
  <si>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</si>
  <si>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</si>
  <si>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</si>
  <si>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</si>
  <si>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</si>
  <si>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</si>
  <si>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</si>
  <si>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</si>
  <si>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</si>
  <si>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</si>
  <si>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</si>
  <si>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</si>
  <si>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</si>
  <si>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</si>
  <si>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</si>
  <si>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</si>
  <si>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</si>
  <si>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</si>
  <si>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</si>
  <si>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</si>
  <si>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</si>
  <si>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</si>
  <si>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</si>
  <si>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</si>
  <si>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</si>
  <si>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</si>
  <si>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</si>
  <si>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</si>
  <si>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</si>
  <si>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</si>
  <si>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</si>
  <si>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</si>
  <si>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</si>
  <si>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</si>
  <si>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</si>
  <si>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</si>
  <si>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</si>
  <si>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</si>
  <si>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</si>
  <si>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</si>
  <si>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</si>
  <si>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</si>
  <si>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</si>
  <si>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</si>
  <si>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</si>
  <si>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</si>
  <si>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</si>
  <si>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</si>
  <si>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</si>
  <si>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</si>
  <si>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</si>
  <si>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</si>
  <si>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</si>
  <si>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</si>
  <si>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</si>
  <si>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</si>
  <si>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</si>
  <si>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</si>
  <si>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</si>
  <si>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</si>
  <si>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</si>
  <si>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</si>
  <si>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</si>
  <si>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</si>
  <si>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</si>
  <si>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</si>
  <si>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</si>
  <si>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</si>
  <si>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</si>
  <si>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</si>
  <si>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</si>
  <si>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</si>
  <si>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</si>
  <si>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</si>
  <si>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</si>
  <si>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</si>
  <si>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</si>
  <si>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</si>
  <si>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</si>
  <si>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</si>
  <si>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</si>
  <si>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</si>
  <si>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</si>
  <si>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</si>
  <si>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</si>
  <si>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</si>
  <si>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</si>
  <si>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</si>
  <si>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</si>
  <si>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</si>
  <si>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</si>
  <si>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</si>
  <si>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</si>
  <si>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</si>
  <si>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</si>
  <si>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</si>
  <si>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</si>
  <si>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</si>
  <si>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</si>
  <si>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</si>
  <si>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</si>
  <si>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</si>
  <si>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</si>
  <si>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</si>
  <si>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</si>
  <si>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</si>
  <si>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</si>
  <si>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</si>
  <si>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</si>
  <si>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</si>
  <si>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</si>
  <si>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</si>
  <si>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</si>
  <si>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</si>
  <si>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</si>
  <si>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</si>
  <si>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</si>
  <si>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</si>
  <si>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</si>
  <si>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</si>
  <si>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</si>
  <si>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</si>
  <si>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</si>
  <si>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</si>
  <si>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</si>
  <si>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</si>
  <si>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</si>
  <si>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</si>
  <si>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</si>
  <si>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</si>
  <si>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</si>
  <si>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</si>
  <si>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</si>
  <si>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</si>
  <si>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</si>
  <si>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</si>
  <si>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</si>
  <si>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</si>
  <si>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</si>
  <si>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</si>
  <si>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</si>
  <si>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</si>
  <si>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</si>
  <si>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</si>
  <si>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</si>
  <si>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</si>
  <si>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</si>
  <si>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</si>
  <si>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</si>
  <si>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</si>
  <si>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</si>
  <si>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</si>
  <si>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</si>
  <si>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</si>
  <si>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</si>
  <si>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</si>
  <si>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</si>
  <si>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</si>
  <si>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</si>
  <si>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</si>
  <si>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</si>
  <si>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</si>
  <si>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</si>
  <si>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</si>
  <si>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</si>
  <si>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</si>
  <si>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</si>
  <si>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</si>
  <si>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</si>
  <si>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</si>
  <si>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</si>
  <si>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</si>
  <si>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</si>
  <si>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</si>
  <si>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</si>
  <si>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</si>
  <si>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</si>
  <si>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</si>
  <si>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</si>
  <si>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</si>
  <si>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</si>
  <si>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</si>
  <si>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</si>
  <si>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</si>
  <si>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</si>
  <si>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</si>
  <si>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</si>
  <si>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</si>
  <si>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</si>
  <si>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</si>
  <si>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</si>
  <si>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</si>
  <si>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</si>
  <si>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</si>
  <si>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</si>
  <si>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</si>
  <si>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</si>
  <si>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</si>
  <si>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</si>
  <si>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</si>
  <si>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</si>
  <si>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</si>
  <si>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</si>
  <si>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</si>
  <si>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</si>
  <si>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</si>
  <si>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</si>
  <si>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</si>
  <si>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</si>
  <si>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</si>
  <si>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</si>
  <si>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</si>
  <si>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</si>
  <si>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</si>
  <si>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</si>
  <si>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</si>
  <si>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</si>
  <si>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</si>
  <si>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</si>
  <si>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</si>
  <si>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</si>
  <si>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</si>
  <si>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</si>
  <si>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</si>
  <si>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</si>
  <si>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</si>
  <si>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</si>
  <si>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</si>
  <si>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</si>
  <si>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</si>
  <si>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</si>
  <si>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</si>
  <si>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</si>
  <si>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</si>
  <si>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</si>
  <si>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</si>
  <si>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</si>
  <si>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</si>
  <si>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</si>
  <si>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</si>
  <si>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</si>
  <si>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</si>
  <si>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</si>
  <si>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</si>
  <si>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</si>
  <si>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</si>
  <si>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</si>
  <si>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</si>
  <si>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</si>
  <si>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</si>
  <si>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</si>
  <si>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</si>
  <si>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</si>
  <si>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</si>
  <si>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</si>
  <si>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</si>
  <si>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</si>
  <si>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</si>
  <si>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</si>
  <si>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</si>
  <si>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</si>
  <si>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</si>
  <si>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</si>
  <si>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</si>
  <si>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</si>
  <si>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</si>
  <si>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</si>
  <si>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</si>
  <si>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</si>
  <si>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</si>
  <si>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</si>
  <si>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</si>
  <si>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</si>
  <si>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</si>
  <si>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</si>
  <si>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</si>
  <si>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</si>
  <si>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</si>
  <si>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</si>
  <si>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</si>
  <si>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</si>
  <si>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</si>
  <si>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</si>
  <si>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</si>
  <si>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</si>
  <si>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</si>
  <si>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</si>
  <si>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</si>
  <si>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</si>
  <si>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</si>
  <si>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</si>
  <si>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</si>
  <si>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</si>
  <si>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</si>
  <si>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</si>
  <si>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</si>
  <si>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</si>
  <si>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</si>
  <si>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</si>
  <si>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</si>
  <si>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</si>
  <si>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</si>
  <si>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</si>
  <si>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</si>
  <si>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</si>
  <si>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</si>
  <si>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</si>
  <si>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</si>
  <si>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</si>
  <si>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</si>
  <si>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</si>
  <si>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</si>
  <si>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</si>
  <si>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</si>
  <si>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</si>
  <si>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</si>
  <si>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</si>
  <si>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</si>
  <si>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</si>
  <si>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</si>
  <si>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</si>
  <si>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</si>
  <si>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</si>
  <si>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</si>
  <si>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</si>
  <si>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</si>
  <si>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</si>
  <si>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</si>
  <si>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</si>
  <si>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</si>
  <si>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</si>
  <si>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</si>
  <si>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</si>
  <si>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</si>
  <si>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</si>
  <si>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</si>
  <si>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</si>
  <si>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</si>
  <si>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</si>
  <si>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</si>
  <si>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</si>
  <si>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</si>
  <si>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</si>
  <si>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</si>
  <si>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</si>
  <si>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</si>
  <si>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</si>
  <si>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</si>
  <si>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</si>
  <si>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</si>
  <si>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</si>
  <si>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</si>
  <si>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</si>
  <si>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</si>
  <si>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</si>
  <si>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</si>
  <si>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</si>
  <si>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</si>
  <si>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</si>
  <si>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</si>
  <si>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</si>
  <si>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</si>
  <si>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</si>
  <si>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</si>
  <si>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</si>
  <si>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</si>
  <si>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</si>
  <si>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</si>
  <si>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</si>
  <si>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</si>
  <si>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</si>
  <si>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</si>
  <si>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</si>
  <si>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</si>
  <si>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</si>
  <si>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</si>
  <si>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</si>
  <si>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</si>
  <si>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</si>
  <si>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</si>
  <si>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</si>
  <si>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</si>
  <si>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</si>
  <si>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</si>
  <si>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</si>
  <si>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</si>
  <si>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</si>
  <si>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</si>
  <si>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</si>
  <si>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</si>
  <si>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</si>
  <si>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</si>
  <si>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</si>
  <si>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</si>
  <si>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</si>
  <si>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</si>
  <si>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</si>
  <si>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</si>
  <si>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</si>
  <si>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</si>
  <si>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</si>
  <si>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</si>
  <si>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</si>
  <si>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</si>
  <si>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</si>
  <si>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</si>
  <si>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</si>
  <si>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</si>
  <si>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</si>
  <si>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</si>
  <si>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</si>
  <si>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</si>
  <si>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</si>
  <si>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</si>
  <si>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</si>
  <si>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</si>
  <si>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</si>
  <si>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</si>
  <si>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</si>
  <si>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</si>
  <si>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</si>
  <si>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</si>
  <si>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</si>
  <si>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</si>
  <si>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</si>
  <si>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</si>
  <si>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</si>
  <si>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</si>
  <si>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</si>
  <si>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</si>
  <si>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</si>
  <si>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</si>
  <si>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</si>
  <si>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</si>
  <si>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</si>
  <si>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</si>
  <si>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</si>
  <si>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</si>
  <si>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</si>
  <si>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</si>
  <si>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</si>
  <si>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</si>
  <si>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</si>
  <si>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</si>
  <si>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</si>
  <si>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</si>
  <si>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</si>
  <si>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</si>
  <si>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</si>
  <si>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</si>
  <si>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</si>
  <si>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</si>
  <si>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</si>
  <si>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</si>
  <si>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</si>
  <si>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</si>
  <si>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</si>
  <si>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</si>
  <si>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</si>
  <si>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</si>
  <si>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</si>
  <si>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</si>
  <si>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</si>
  <si>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</si>
  <si>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</si>
  <si>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</si>
  <si>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</si>
  <si>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</si>
  <si>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</si>
  <si>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</si>
  <si>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</si>
  <si>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</si>
  <si>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</si>
  <si>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</si>
  <si>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</si>
  <si>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</si>
  <si>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</si>
  <si>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</si>
  <si>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</si>
  <si>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</si>
  <si>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</si>
  <si>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</si>
  <si>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</si>
  <si>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</si>
  <si>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</si>
  <si>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</si>
  <si>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</si>
  <si>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</si>
  <si>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</si>
  <si>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</si>
  <si>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</si>
  <si>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</si>
  <si>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</si>
  <si>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</si>
  <si>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</si>
  <si>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</si>
  <si>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</si>
  <si>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</si>
  <si>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</si>
  <si>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</si>
  <si>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</si>
  <si>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</si>
  <si>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</si>
  <si>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</si>
  <si>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</si>
  <si>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</si>
  <si>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</si>
  <si>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</si>
  <si>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</si>
  <si>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</si>
  <si>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</si>
  <si>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</si>
  <si>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</si>
  <si>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</si>
  <si>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</si>
  <si>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</si>
  <si>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</si>
  <si>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</si>
  <si>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</si>
  <si>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</si>
  <si>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</si>
  <si>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</si>
  <si>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</si>
  <si>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</si>
  <si>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</si>
  <si>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</si>
  <si>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</si>
  <si>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</si>
  <si>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</si>
  <si>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</si>
  <si>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</si>
  <si>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</si>
  <si>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</si>
  <si>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</si>
  <si>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</si>
  <si>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</si>
  <si>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</si>
  <si>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</si>
  <si>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</si>
  <si>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</si>
  <si>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</si>
  <si>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</si>
  <si>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</si>
  <si>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</si>
  <si>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</si>
  <si>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</si>
  <si>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</si>
  <si>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</si>
  <si>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</si>
  <si>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</si>
  <si>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</si>
  <si>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</si>
  <si>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</si>
  <si>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</si>
  <si>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</si>
  <si>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</si>
  <si>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</si>
  <si>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</si>
  <si>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</si>
  <si>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</si>
  <si>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</si>
  <si>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</si>
  <si>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</si>
  <si>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</si>
  <si>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</si>
  <si>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</si>
  <si>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</si>
  <si>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</si>
  <si>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</si>
  <si>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</si>
  <si>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</si>
  <si>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</si>
  <si>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</si>
  <si>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</si>
  <si>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</si>
  <si>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</si>
  <si>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</si>
  <si>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</si>
  <si>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</si>
  <si>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</si>
  <si>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</si>
  <si>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</si>
  <si>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</si>
  <si>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</si>
  <si>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</si>
  <si>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</si>
  <si>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</si>
  <si>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</si>
  <si>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</si>
  <si>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</si>
  <si>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</si>
  <si>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</si>
  <si>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</si>
  <si>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</si>
  <si>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</si>
  <si>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</si>
  <si>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</si>
  <si>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</si>
  <si>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</si>
  <si>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</si>
  <si>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</si>
  <si>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</si>
  <si>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</si>
  <si>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</si>
  <si>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</si>
  <si>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</si>
  <si>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</si>
  <si>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</si>
  <si>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</si>
  <si>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</si>
  <si>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</si>
  <si>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</si>
  <si>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</si>
  <si>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</si>
  <si>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</si>
  <si>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</si>
  <si>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</si>
  <si>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</si>
  <si>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</si>
  <si>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</si>
  <si>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</si>
  <si>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</si>
  <si>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</si>
  <si>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</si>
  <si>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</si>
  <si>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</si>
  <si>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</si>
  <si>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</si>
  <si>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</si>
  <si>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</si>
  <si>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</si>
  <si>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</si>
  <si>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</si>
  <si>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</si>
  <si>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</si>
  <si>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</si>
  <si>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</si>
  <si>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</si>
  <si>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</si>
  <si>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</si>
  <si>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</si>
  <si>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</si>
  <si>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</si>
  <si>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</si>
  <si>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</si>
  <si>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</si>
  <si>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</si>
  <si>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</si>
  <si>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</si>
  <si>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</si>
  <si>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</si>
  <si>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</si>
  <si>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</si>
  <si>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</si>
  <si>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</si>
  <si>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</si>
  <si>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</si>
  <si>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</si>
  <si>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</si>
  <si>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</si>
  <si>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</si>
  <si>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</si>
  <si>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</si>
  <si>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</si>
  <si>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</si>
  <si>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</si>
  <si>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</si>
  <si>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</si>
  <si>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</si>
  <si>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</si>
  <si>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</si>
  <si>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</si>
  <si>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</si>
  <si>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</si>
  <si>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</si>
  <si>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</si>
  <si>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</si>
  <si>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</si>
  <si>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</si>
  <si>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</si>
  <si>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</si>
  <si>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</si>
  <si>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</si>
  <si>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</si>
  <si>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</si>
  <si>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</si>
  <si>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</si>
  <si>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</si>
  <si>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</si>
  <si>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</si>
  <si>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</si>
  <si>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</si>
  <si>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</si>
  <si>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</si>
  <si>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</si>
  <si>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</si>
  <si>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</si>
  <si>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</si>
  <si>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</si>
  <si>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</si>
  <si>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</si>
  <si>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</si>
  <si>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</si>
  <si>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</si>
  <si>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</si>
  <si>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</si>
  <si>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</si>
  <si>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</si>
  <si>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</si>
  <si>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</si>
  <si>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</si>
  <si>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</si>
  <si>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</si>
  <si>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</si>
  <si>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</si>
  <si>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</si>
  <si>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</si>
  <si>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</si>
  <si>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</si>
  <si>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</si>
  <si>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</si>
  <si>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</si>
  <si>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</si>
  <si>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</si>
  <si>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</si>
  <si>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</si>
  <si>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</si>
  <si>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</si>
  <si>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</si>
  <si>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</si>
  <si>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</si>
  <si>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</si>
  <si>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</si>
  <si>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</si>
  <si>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</si>
  <si>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</si>
  <si>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</si>
  <si>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</si>
  <si>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</si>
  <si>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</si>
  <si>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</si>
  <si>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</si>
  <si>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</si>
  <si>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</si>
  <si>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</si>
  <si>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</si>
  <si>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</si>
  <si>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</si>
  <si>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</si>
  <si>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</si>
  <si>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</si>
  <si>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</si>
  <si>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</si>
  <si>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</si>
  <si>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</si>
  <si>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</si>
  <si>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</si>
  <si>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</si>
  <si>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</si>
  <si>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</si>
  <si>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</si>
  <si>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</si>
  <si>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</si>
  <si>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</si>
  <si>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</si>
  <si>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</si>
  <si>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</si>
  <si>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</si>
  <si>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</si>
  <si>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</si>
  <si>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</si>
  <si>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</si>
  <si>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</si>
  <si>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</si>
  <si>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</si>
  <si>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</si>
  <si>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</si>
  <si>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</si>
  <si>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</si>
  <si>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</si>
  <si>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</si>
  <si>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</si>
  <si>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</si>
  <si>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</si>
  <si>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</si>
  <si>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</si>
  <si>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</si>
  <si>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</si>
  <si>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</si>
  <si>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</si>
  <si>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</si>
  <si>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</si>
  <si>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</si>
  <si>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</si>
  <si>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</si>
  <si>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</si>
  <si>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</si>
  <si>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</si>
  <si>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</si>
  <si>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</si>
  <si>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</si>
  <si>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</si>
  <si>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</si>
  <si>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</si>
  <si>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</si>
  <si>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</si>
  <si>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</si>
  <si>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</si>
  <si>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</si>
  <si>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</si>
  <si>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</si>
  <si>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</si>
  <si>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</si>
  <si>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</si>
  <si>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</si>
  <si>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</si>
  <si>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</si>
  <si>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</si>
  <si>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</si>
  <si>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</si>
  <si>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</si>
  <si>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</si>
  <si>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</si>
  <si>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</si>
  <si>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</si>
  <si>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</si>
  <si>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</si>
  <si>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</si>
  <si>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</si>
  <si>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</si>
  <si>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</si>
  <si>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</si>
  <si>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</si>
  <si>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</si>
  <si>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</si>
  <si>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</si>
  <si>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</si>
  <si>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</si>
  <si>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</si>
  <si>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</si>
  <si>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</si>
  <si>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</si>
  <si>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</si>
  <si>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</si>
  <si>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</si>
  <si>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</si>
  <si>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</si>
  <si>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</si>
  <si>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</si>
  <si>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</si>
  <si>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</si>
  <si>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</si>
  <si>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</si>
  <si>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</si>
  <si>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</si>
  <si>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</si>
  <si>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</si>
  <si>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</si>
  <si>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</si>
  <si>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</si>
  <si>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</si>
  <si>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</si>
  <si>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</si>
  <si>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</si>
  <si>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</si>
  <si>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</si>
  <si>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</si>
  <si>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</si>
  <si>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</si>
  <si>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</si>
  <si>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</si>
  <si>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</si>
  <si>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</si>
  <si>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</si>
  <si>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</si>
  <si>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</si>
  <si>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</si>
  <si>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</si>
  <si>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</si>
  <si>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</si>
  <si>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</si>
  <si>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</si>
  <si>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</si>
  <si>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</si>
  <si>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</si>
  <si>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</si>
  <si>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</si>
  <si>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</si>
  <si>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</si>
  <si>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</si>
  <si>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</si>
  <si>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</si>
  <si>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</si>
  <si>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</si>
  <si>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</si>
  <si>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</si>
  <si>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</si>
  <si>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</si>
  <si>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</si>
  <si>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</si>
  <si>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</si>
  <si>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</si>
  <si>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</si>
  <si>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</si>
  <si>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</si>
  <si>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</si>
  <si>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</si>
  <si>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</si>
  <si>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</si>
  <si>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</si>
  <si>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</si>
  <si>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</si>
  <si>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</si>
  <si>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</si>
  <si>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</si>
  <si>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</si>
  <si>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</si>
  <si>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</si>
  <si>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</si>
  <si>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</si>
  <si>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</si>
  <si>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</si>
  <si>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</si>
  <si>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</si>
  <si>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</si>
  <si>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</si>
  <si>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</si>
  <si>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</si>
  <si>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</si>
  <si>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</si>
  <si>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</si>
  <si>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</si>
  <si>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</si>
  <si>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</si>
  <si>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</si>
  <si>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</si>
  <si>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</si>
  <si>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</si>
  <si>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</si>
  <si>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</si>
  <si>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</si>
  <si>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</si>
  <si>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</si>
  <si>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</si>
  <si>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</si>
  <si>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</si>
  <si>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</si>
  <si>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</si>
  <si>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</si>
  <si>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</si>
  <si>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</si>
  <si>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</si>
  <si>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</si>
  <si>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</si>
  <si>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</si>
  <si>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</si>
  <si>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</si>
  <si>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</si>
  <si>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</si>
  <si>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</si>
  <si>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</si>
  <si>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</si>
  <si>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</si>
  <si>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</si>
  <si>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</si>
  <si>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</si>
  <si>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</si>
  <si>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</si>
  <si>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</si>
  <si>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</si>
  <si>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</si>
  <si>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</si>
  <si>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</si>
  <si>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</si>
  <si>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</si>
  <si>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</si>
  <si>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</si>
  <si>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</si>
  <si>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</si>
  <si>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</si>
  <si>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</si>
  <si>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</si>
  <si>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</si>
  <si>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</si>
  <si>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</si>
  <si>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</si>
  <si>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</si>
  <si>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</si>
  <si>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</si>
  <si>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</si>
  <si>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</si>
  <si>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</si>
  <si>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</si>
  <si>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</si>
  <si>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</si>
  <si>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</si>
  <si>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</si>
  <si>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</si>
  <si>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</si>
  <si>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</si>
  <si>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</si>
  <si>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</si>
  <si>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</si>
  <si>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</si>
  <si>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</si>
  <si>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</si>
  <si>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</si>
  <si>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</si>
  <si>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</si>
  <si>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</si>
  <si>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</si>
  <si>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</si>
  <si>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</si>
  <si>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</si>
  <si>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</si>
  <si>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</si>
  <si>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</si>
  <si>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</si>
  <si>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</si>
  <si>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</si>
  <si>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</si>
  <si>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</si>
  <si>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</si>
  <si>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</si>
  <si>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</si>
  <si>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</si>
  <si>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</si>
  <si>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</si>
  <si>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</si>
  <si>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</si>
  <si>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</si>
  <si>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</si>
  <si>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</si>
  <si>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</si>
  <si>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</si>
  <si>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</si>
  <si>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</si>
  <si>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</si>
  <si>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</si>
  <si>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</si>
  <si>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</si>
  <si>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</si>
  <si>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</si>
  <si>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</si>
  <si>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</si>
  <si>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</si>
  <si>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</si>
  <si>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</si>
  <si>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</si>
  <si>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</si>
  <si>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</si>
  <si>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</si>
  <si>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</si>
  <si>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</si>
  <si>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</si>
  <si>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</si>
  <si>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</si>
  <si>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</si>
  <si>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</si>
  <si>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</si>
  <si>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</si>
  <si>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</si>
  <si>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</si>
  <si>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</si>
  <si>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</si>
  <si>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</si>
  <si>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</si>
  <si>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</si>
  <si>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</si>
  <si>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</si>
  <si>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</si>
  <si>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</si>
  <si>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</si>
  <si>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</si>
  <si>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</si>
  <si>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</si>
  <si>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</si>
  <si>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</si>
  <si>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</si>
  <si>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</si>
  <si>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</si>
  <si>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</si>
  <si>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</si>
  <si>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</si>
  <si>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</si>
  <si>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</si>
  <si>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</si>
  <si>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</si>
  <si>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</si>
  <si>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</si>
  <si>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</si>
  <si>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</si>
  <si>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</si>
  <si>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</si>
  <si>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</si>
  <si>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</si>
  <si>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</si>
  <si>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</si>
  <si>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</si>
  <si>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</si>
  <si>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</si>
  <si>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</si>
  <si>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</si>
  <si>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</si>
  <si>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</si>
  <si>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</si>
  <si>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</si>
  <si>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</si>
  <si>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</si>
  <si>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</si>
  <si>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</si>
  <si>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</si>
  <si>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</si>
  <si>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</si>
  <si>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</si>
  <si>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</si>
  <si>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</si>
  <si>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</si>
  <si>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</si>
  <si>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</si>
  <si>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</si>
  <si>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</si>
  <si>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</si>
  <si>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</si>
  <si>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</si>
  <si>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</si>
  <si>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</si>
  <si>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</si>
  <si>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</si>
  <si>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</si>
  <si>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</si>
  <si>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</si>
  <si>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</si>
  <si>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</si>
  <si>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</si>
  <si>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</si>
  <si>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</si>
  <si>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</si>
  <si>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</si>
  <si>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</si>
  <si>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</si>
  <si>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</si>
  <si>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</si>
  <si>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</si>
  <si>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</si>
  <si>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</si>
  <si>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</si>
  <si>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</si>
  <si>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</si>
  <si>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</si>
  <si>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</si>
  <si>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</si>
  <si>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</si>
  <si>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</si>
  <si>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</si>
  <si>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</si>
  <si>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</si>
  <si>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</si>
  <si>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</si>
  <si>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</si>
  <si>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</si>
  <si>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</si>
  <si>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</si>
  <si>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</si>
  <si>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</si>
  <si>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</si>
  <si>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</si>
  <si>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</si>
  <si>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</si>
  <si>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</si>
  <si>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</si>
  <si>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</si>
  <si>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</si>
  <si>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</si>
  <si>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</si>
  <si>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</si>
  <si>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</si>
  <si>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</si>
  <si>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</si>
  <si>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</si>
  <si>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</si>
  <si>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</si>
  <si>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</si>
  <si>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</si>
  <si>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</si>
  <si>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</si>
  <si>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</si>
  <si>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</si>
  <si>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</si>
  <si>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</si>
  <si>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</si>
  <si>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</si>
  <si>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</si>
  <si>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</si>
  <si>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</si>
  <si>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</si>
  <si>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</si>
  <si>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</si>
  <si>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</si>
  <si>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</si>
  <si>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</si>
  <si>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</si>
  <si>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</si>
  <si>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</si>
  <si>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</si>
  <si>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</si>
  <si>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</si>
  <si>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</si>
  <si>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</si>
  <si>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</si>
  <si>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</si>
  <si>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</si>
  <si>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</si>
  <si>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</si>
  <si>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</si>
  <si>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</si>
  <si>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</si>
  <si>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</si>
  <si>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</si>
  <si>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</si>
  <si>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</si>
  <si>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</si>
  <si>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</si>
  <si>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</si>
  <si>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</si>
  <si>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</si>
  <si>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</si>
  <si>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</si>
  <si>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</si>
  <si>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</si>
  <si>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</si>
  <si>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</si>
  <si>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</si>
  <si>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</si>
  <si>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</si>
  <si>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</si>
  <si>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</si>
  <si>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</si>
  <si>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</si>
  <si>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</si>
  <si>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</si>
  <si>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</si>
  <si>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</si>
  <si>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</si>
  <si>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</si>
  <si>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</si>
  <si>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</si>
  <si>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</si>
  <si>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</si>
  <si>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</si>
  <si>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</si>
  <si>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</si>
  <si>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</si>
  <si>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</si>
  <si>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</si>
  <si>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</si>
  <si>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</si>
  <si>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</si>
  <si>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</si>
  <si>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</si>
  <si>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</si>
  <si>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</si>
  <si>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</si>
  <si>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</si>
  <si>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</si>
  <si>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</si>
  <si>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</si>
  <si>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</si>
  <si>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</si>
  <si>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</si>
  <si>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</si>
  <si>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</si>
  <si>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</si>
  <si>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</si>
  <si>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</si>
  <si>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</si>
  <si>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</si>
  <si>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</si>
  <si>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</si>
  <si>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</si>
  <si>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</si>
  <si>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</si>
  <si>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</si>
  <si>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</si>
  <si>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</si>
  <si>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</si>
  <si>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</si>
  <si>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</si>
  <si>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</si>
  <si>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</si>
  <si>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</si>
  <si>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</si>
  <si>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</si>
  <si>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</si>
  <si>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</si>
  <si>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</si>
  <si>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</si>
  <si>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</si>
  <si>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</si>
  <si>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</si>
  <si>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</si>
  <si>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</si>
  <si>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</si>
  <si>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</si>
  <si>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</si>
  <si>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</si>
  <si>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</si>
  <si>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</si>
  <si>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</si>
  <si>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</si>
  <si>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</si>
  <si>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</si>
  <si>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</si>
  <si>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</si>
  <si>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</si>
  <si>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</si>
  <si>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</si>
  <si>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</si>
  <si>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</si>
  <si>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</si>
  <si>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</si>
  <si>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</si>
  <si>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</si>
  <si>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</si>
  <si>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</si>
  <si>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</si>
  <si>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</si>
  <si>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</si>
  <si>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</si>
  <si>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</si>
  <si>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</si>
  <si>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</si>
  <si>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</si>
  <si>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</si>
  <si>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</si>
  <si>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</si>
  <si>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</si>
  <si>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</si>
  <si>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</si>
  <si>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</si>
  <si>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</si>
  <si>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</si>
  <si>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</si>
  <si>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</si>
  <si>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</si>
  <si>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</si>
  <si>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</si>
  <si>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</si>
  <si>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</si>
  <si>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</si>
  <si>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</si>
  <si>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</si>
  <si>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</si>
  <si>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</si>
  <si>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</si>
  <si>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</si>
  <si>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</si>
  <si>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</si>
  <si>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</si>
  <si>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</si>
  <si>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</si>
  <si>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</si>
  <si>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</si>
  <si>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</si>
  <si>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</si>
  <si>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</si>
  <si>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</si>
  <si>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</si>
  <si>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</si>
  <si>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</si>
  <si>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</si>
  <si>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</si>
  <si>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</si>
  <si>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</si>
  <si>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</si>
  <si>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</si>
  <si>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</si>
  <si>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</si>
  <si>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</si>
  <si>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</si>
  <si>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</si>
  <si>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</si>
  <si>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</si>
  <si>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</si>
  <si>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</si>
  <si>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</si>
  <si>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</si>
  <si>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</si>
  <si>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</si>
  <si>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</si>
  <si>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</si>
  <si>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</si>
  <si>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</si>
  <si>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</si>
  <si>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</si>
  <si>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</si>
  <si>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</si>
  <si>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</si>
  <si>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</si>
  <si>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</si>
  <si>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</si>
  <si>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</si>
  <si>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</si>
  <si>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</si>
  <si>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</si>
  <si>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</si>
  <si>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</si>
  <si>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</si>
  <si>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</si>
  <si>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</si>
  <si>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</si>
  <si>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</si>
  <si>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</si>
  <si>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</si>
  <si>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</si>
  <si>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</si>
  <si>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</si>
  <si>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</si>
  <si>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</si>
  <si>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</si>
  <si>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</si>
  <si>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</si>
  <si>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</si>
  <si>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</si>
  <si>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</si>
  <si>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</si>
  <si>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</si>
  <si>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</si>
  <si>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</si>
  <si>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</si>
  <si>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</si>
  <si>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</si>
  <si>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</si>
  <si>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</si>
  <si>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</si>
  <si>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</si>
  <si>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</si>
  <si>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</si>
  <si>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</si>
  <si>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</si>
  <si>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</si>
  <si>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</si>
  <si>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</si>
  <si>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</si>
  <si>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</si>
  <si>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</si>
  <si>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</si>
  <si>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</si>
  <si>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</si>
  <si>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</si>
  <si>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</si>
  <si>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</si>
  <si>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</si>
  <si>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</si>
  <si>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</si>
  <si>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</si>
  <si>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</si>
  <si>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</si>
  <si>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</si>
  <si>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</si>
  <si>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</si>
  <si>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</si>
  <si>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</si>
  <si>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</si>
  <si>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</si>
  <si>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</si>
  <si>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</si>
  <si>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</si>
  <si>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</si>
  <si>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</si>
  <si>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</si>
  <si>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</si>
  <si>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</si>
  <si>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</si>
  <si>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</si>
  <si>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</si>
  <si>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</si>
  <si>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</si>
  <si>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</si>
  <si>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</si>
  <si>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</si>
  <si>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</si>
  <si>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</si>
  <si>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</si>
  <si>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</si>
  <si>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</si>
  <si>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</si>
  <si>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</si>
  <si>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</si>
  <si>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</si>
  <si>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</si>
  <si>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</si>
  <si>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</si>
  <si>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</si>
  <si>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</si>
  <si>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</si>
  <si>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</si>
  <si>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</si>
  <si>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</si>
  <si>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</si>
  <si>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</si>
  <si>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</si>
  <si>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</si>
  <si>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</si>
  <si>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</si>
  <si>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</si>
  <si>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</si>
  <si>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</si>
  <si>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</si>
  <si>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</si>
  <si>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</si>
  <si>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</si>
  <si>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</si>
  <si>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</si>
  <si>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</si>
  <si>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</si>
  <si>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</si>
  <si>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</si>
  <si>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</si>
  <si>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</si>
  <si>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</si>
  <si>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</si>
  <si>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</si>
  <si>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</si>
  <si>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</si>
  <si>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</si>
  <si>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</si>
  <si>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</si>
  <si>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</si>
  <si>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</si>
  <si>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</si>
  <si>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</si>
  <si>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</si>
  <si>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</si>
  <si>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</si>
  <si>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</si>
  <si>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</si>
  <si>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</si>
  <si>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</si>
  <si>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</si>
  <si>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</si>
  <si>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</si>
  <si>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</si>
  <si>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</si>
  <si>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</si>
  <si>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</si>
  <si>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</si>
  <si>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</si>
  <si>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</si>
  <si>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</si>
  <si>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</si>
  <si>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</si>
  <si>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</si>
  <si>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</si>
  <si>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</si>
  <si>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</si>
  <si>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</si>
  <si>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</si>
  <si>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</si>
  <si>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</si>
  <si>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</si>
  <si>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</si>
  <si>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</si>
  <si>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</si>
  <si>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</si>
  <si>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</si>
  <si>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</si>
  <si>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</si>
  <si>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</si>
  <si>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</si>
  <si>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</si>
  <si>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</si>
  <si>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</si>
  <si>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</si>
  <si>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</si>
  <si>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</si>
  <si>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</si>
  <si>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</si>
  <si>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</si>
  <si>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</si>
  <si>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</si>
  <si>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</si>
  <si>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</si>
  <si>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</si>
  <si>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</si>
  <si>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</si>
  <si>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</si>
  <si>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</si>
  <si>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</si>
  <si>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</si>
  <si>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</si>
  <si>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</si>
  <si>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</si>
  <si>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</si>
  <si>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</si>
  <si>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</si>
  <si>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</si>
  <si>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</si>
  <si>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</si>
  <si>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</si>
  <si>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</si>
  <si>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</si>
  <si>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</si>
  <si>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</si>
  <si>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</si>
  <si>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</si>
  <si>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</si>
  <si>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</si>
  <si>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</si>
  <si>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</si>
  <si>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</si>
  <si>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</si>
  <si>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</si>
  <si>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</si>
  <si>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</si>
  <si>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</si>
  <si>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</si>
  <si>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</si>
  <si>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</si>
  <si>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</si>
  <si>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</si>
  <si>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</si>
  <si>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</si>
  <si>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</si>
  <si>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</si>
  <si>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</si>
  <si>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</si>
  <si>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</si>
  <si>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</si>
  <si>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</si>
  <si>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</si>
  <si>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</si>
  <si>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</si>
  <si>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</si>
  <si>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</si>
  <si>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</si>
  <si>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</si>
  <si>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</si>
  <si>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</si>
  <si>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</si>
  <si>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</si>
  <si>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</si>
  <si>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</si>
  <si>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</si>
  <si>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</si>
  <si>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</si>
  <si>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</si>
  <si>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</si>
  <si>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</si>
  <si>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</si>
  <si>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</si>
  <si>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</si>
  <si>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</si>
  <si>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</si>
  <si>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</si>
  <si>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</si>
  <si>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</si>
  <si>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</si>
  <si>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</si>
  <si>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</si>
  <si>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</si>
  <si>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</si>
  <si>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</si>
  <si>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</si>
  <si>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</si>
  <si>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</si>
  <si>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</si>
  <si>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</si>
  <si>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</si>
  <si>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</si>
  <si>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</si>
  <si>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</si>
  <si>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</si>
  <si>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</si>
  <si>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</si>
  <si>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</si>
  <si>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</si>
  <si>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</si>
  <si>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</si>
  <si>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</si>
  <si>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</si>
  <si>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</si>
  <si>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</si>
  <si>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</si>
  <si>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</si>
  <si>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</si>
  <si>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</si>
  <si>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</si>
  <si>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</si>
  <si>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</si>
  <si>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</si>
  <si>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</si>
  <si>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</si>
  <si>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</si>
  <si>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</si>
  <si>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</si>
  <si>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</si>
  <si>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</si>
  <si>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</si>
  <si>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</si>
  <si>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</si>
  <si>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</si>
  <si>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</si>
  <si>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</si>
  <si>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</si>
  <si>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</si>
  <si>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</si>
  <si>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</si>
  <si>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</si>
  <si>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</si>
  <si>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</si>
  <si>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</si>
  <si>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</si>
  <si>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</si>
  <si>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</si>
  <si>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</si>
  <si>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</si>
  <si>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</si>
  <si>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</si>
  <si>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</si>
  <si>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</si>
  <si>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</si>
  <si>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</si>
  <si>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</si>
  <si>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</si>
  <si>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</si>
  <si>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</si>
  <si>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</si>
  <si>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</si>
  <si>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</si>
  <si>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</si>
  <si>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</si>
  <si>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</si>
  <si>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</si>
  <si>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</si>
  <si>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</si>
  <si>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</si>
  <si>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</si>
  <si>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</si>
  <si>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</si>
  <si>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</si>
  <si>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</si>
  <si>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</si>
  <si>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</si>
  <si>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</si>
  <si>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</si>
  <si>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</si>
  <si>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</si>
  <si>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</si>
  <si>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</si>
  <si>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</si>
  <si>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</si>
  <si>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</si>
  <si>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</si>
  <si>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</si>
  <si>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</si>
  <si>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</si>
  <si>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</si>
  <si>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</si>
  <si>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</si>
  <si>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</si>
  <si>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</si>
  <si>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</si>
  <si>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</si>
  <si>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</si>
  <si>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</si>
  <si>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</si>
  <si>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</si>
  <si>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</si>
  <si>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</si>
  <si>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</si>
  <si>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</si>
  <si>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</si>
  <si>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</si>
  <si>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</si>
  <si>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</si>
  <si>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</si>
  <si>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</si>
  <si>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</si>
  <si>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</si>
  <si>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</si>
  <si>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</si>
  <si>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</si>
  <si>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</si>
  <si>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</si>
  <si>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</si>
  <si>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</si>
  <si>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</si>
  <si>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</si>
  <si>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</si>
  <si>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</si>
  <si>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</si>
  <si>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</si>
  <si>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</si>
  <si>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</si>
  <si>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</si>
  <si>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</si>
  <si>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</si>
  <si>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</si>
  <si>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</si>
  <si>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</si>
  <si>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</si>
  <si>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</si>
  <si>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</si>
  <si>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</si>
  <si>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</si>
  <si>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</si>
  <si>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</si>
  <si>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</si>
  <si>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</si>
  <si>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</si>
  <si>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</si>
  <si>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</si>
  <si>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</si>
  <si>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</si>
  <si>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</si>
  <si>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</si>
  <si>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</si>
  <si>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</si>
  <si>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</si>
  <si>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</si>
  <si>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</si>
  <si>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</si>
  <si>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</si>
  <si>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</si>
  <si>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</si>
  <si>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</si>
  <si>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</si>
  <si>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</si>
  <si>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</si>
  <si>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</si>
  <si>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</si>
  <si>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</si>
  <si>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</si>
  <si>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</si>
  <si>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</si>
  <si>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</si>
  <si>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</si>
  <si>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</si>
  <si>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</si>
  <si>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</si>
  <si>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</si>
  <si>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</si>
  <si>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</si>
  <si>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</si>
  <si>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</si>
  <si>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</si>
  <si>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</si>
  <si>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</si>
  <si>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</si>
  <si>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</si>
  <si>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</si>
  <si>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</si>
  <si>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</si>
  <si>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</si>
  <si>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</si>
  <si>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</si>
  <si>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</si>
  <si>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</si>
  <si>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</si>
  <si>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</si>
  <si>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</si>
  <si>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</si>
  <si>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</si>
  <si>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</si>
  <si>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</si>
  <si>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</si>
  <si>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</si>
  <si>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</si>
  <si>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</si>
  <si>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</si>
  <si>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</si>
  <si>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</si>
  <si>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</si>
  <si>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</si>
  <si>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</si>
  <si>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</si>
  <si>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</si>
  <si>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</si>
  <si>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</si>
  <si>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</si>
  <si>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</si>
  <si>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</si>
  <si>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</si>
  <si>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</si>
  <si>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</si>
  <si>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</si>
  <si>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</si>
  <si>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</si>
  <si>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</si>
  <si>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</si>
  <si>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</si>
  <si>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</si>
  <si>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</si>
  <si>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</si>
  <si>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</si>
  <si>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</si>
  <si>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</si>
  <si>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</si>
  <si>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</si>
  <si>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</si>
  <si>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</si>
  <si>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</si>
  <si>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</si>
  <si>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</si>
  <si>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</si>
  <si>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</si>
  <si>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</si>
  <si>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</si>
  <si>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</si>
  <si>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</si>
  <si>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</si>
  <si>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</si>
  <si>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</si>
  <si>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</si>
  <si>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</si>
  <si>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</si>
  <si>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</si>
  <si>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</si>
  <si>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</si>
  <si>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</si>
  <si>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</si>
  <si>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</si>
  <si>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</si>
  <si>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</si>
  <si>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</si>
  <si>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</si>
  <si>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</si>
  <si>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</si>
  <si>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</si>
  <si>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</si>
  <si>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</si>
  <si>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</si>
  <si>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</si>
  <si>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</si>
  <si>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</si>
  <si>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</si>
  <si>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</si>
  <si>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</si>
  <si>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</si>
  <si>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</si>
  <si>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</si>
  <si>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</si>
  <si>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</si>
  <si>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</si>
  <si>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</si>
  <si>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</si>
  <si>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</si>
  <si>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</si>
  <si>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</si>
  <si>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</si>
  <si>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</si>
  <si>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</si>
  <si>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</si>
  <si>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</si>
  <si>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</si>
  <si>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</si>
  <si>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</si>
  <si>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</si>
  <si>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</si>
  <si>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</si>
  <si>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</si>
  <si>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</si>
  <si>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</si>
  <si>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</si>
  <si>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</si>
  <si>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</si>
  <si>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</si>
  <si>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</si>
  <si>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</si>
  <si>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</si>
  <si>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</si>
  <si>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</si>
  <si>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</si>
  <si>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</si>
  <si>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</si>
  <si>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</si>
  <si>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</si>
  <si>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</si>
  <si>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</si>
  <si>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</si>
  <si>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</si>
  <si>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</si>
  <si>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</si>
  <si>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</si>
  <si>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</si>
  <si>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</si>
  <si>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</si>
  <si>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</si>
  <si>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</si>
  <si>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</si>
  <si>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</si>
  <si>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</si>
  <si>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</si>
  <si>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</si>
  <si>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</si>
  <si>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</si>
  <si>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</si>
  <si>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</si>
  <si>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</si>
  <si>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</si>
  <si>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</si>
  <si>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</si>
  <si>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</si>
  <si>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</si>
  <si>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</si>
  <si>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</si>
  <si>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</si>
  <si>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</si>
  <si>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</si>
  <si>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</si>
  <si>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</si>
  <si>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</si>
  <si>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</si>
  <si>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</si>
  <si>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</si>
  <si>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</si>
  <si>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</si>
  <si>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</si>
  <si>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</si>
  <si>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</si>
  <si>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</si>
  <si>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</si>
  <si>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</si>
  <si>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</si>
  <si>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</si>
  <si>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</si>
  <si>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</si>
  <si>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</si>
  <si>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</si>
  <si>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</si>
  <si>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</si>
  <si>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</si>
  <si>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</si>
  <si>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</si>
  <si>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</si>
  <si>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</si>
  <si>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</si>
  <si>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</si>
  <si>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</si>
  <si>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</si>
  <si>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</si>
  <si>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</si>
  <si>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</si>
  <si>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</si>
  <si>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</si>
  <si>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</si>
  <si>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</si>
  <si>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</si>
  <si>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</si>
  <si>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</si>
  <si>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</si>
  <si>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</si>
  <si>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</si>
  <si>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</si>
  <si>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</si>
  <si>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</si>
  <si>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</si>
  <si>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</si>
  <si>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</si>
  <si>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</si>
  <si>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</si>
  <si>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</si>
  <si>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</si>
  <si>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</si>
  <si>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</si>
  <si>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</si>
  <si>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</si>
  <si>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</si>
  <si>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</si>
  <si>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</si>
  <si>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</si>
  <si>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</si>
  <si>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</si>
  <si>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</si>
  <si>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</si>
  <si>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</si>
  <si>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</si>
  <si>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</si>
  <si>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</si>
  <si>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</si>
  <si>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</si>
  <si>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</si>
  <si>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</si>
  <si>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</si>
  <si>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</si>
  <si>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</si>
  <si>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</si>
  <si>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</si>
  <si>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</si>
  <si>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</si>
  <si>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</si>
  <si>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</si>
  <si>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</si>
  <si>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</si>
  <si>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</si>
  <si>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</si>
  <si>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</si>
  <si>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</si>
  <si>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</si>
  <si>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</si>
  <si>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</si>
  <si>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</si>
  <si>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</si>
  <si>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</si>
  <si>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</si>
  <si>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</si>
  <si>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</si>
  <si>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</si>
  <si>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</si>
  <si>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</si>
  <si>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</si>
  <si>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</si>
  <si>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</si>
  <si>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</si>
  <si>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</si>
  <si>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</si>
  <si>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</si>
  <si>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</si>
  <si>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</si>
  <si>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</si>
  <si>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</si>
  <si>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</si>
  <si>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</si>
  <si>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</si>
  <si>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</si>
  <si>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</si>
  <si>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</si>
  <si>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</si>
  <si>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</si>
  <si>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</si>
  <si>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</si>
  <si>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</si>
  <si>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</si>
  <si>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</si>
  <si>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</si>
  <si>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</si>
  <si>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</si>
  <si>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</si>
  <si>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</si>
  <si>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</si>
  <si>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</si>
  <si>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</si>
  <si>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</si>
  <si>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</si>
  <si>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</si>
  <si>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</si>
  <si>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</si>
  <si>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</si>
  <si>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</si>
  <si>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</si>
  <si>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</si>
  <si>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</si>
  <si>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</si>
  <si>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</si>
  <si>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</si>
  <si>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</si>
  <si>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</si>
  <si>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</si>
  <si>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</si>
  <si>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</si>
  <si>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</si>
  <si>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</si>
  <si>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</si>
  <si>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</si>
  <si>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</si>
  <si>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</si>
  <si>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</si>
  <si>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</si>
  <si>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</si>
  <si>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</si>
  <si>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</si>
  <si>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</si>
  <si>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</si>
  <si>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</si>
  <si>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</si>
  <si>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</si>
  <si>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</si>
  <si>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</si>
  <si>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</si>
  <si>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</si>
  <si>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</si>
  <si>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</si>
  <si>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</si>
  <si>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</si>
  <si>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</si>
  <si>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</si>
  <si>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</si>
  <si>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</si>
  <si>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</si>
  <si>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</si>
  <si>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</si>
  <si>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</si>
  <si>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</si>
  <si>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</si>
  <si>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</si>
  <si>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</si>
  <si>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</si>
  <si>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</si>
  <si>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</si>
  <si>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</si>
  <si>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</si>
  <si>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</si>
  <si>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</si>
  <si>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</si>
  <si>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</si>
  <si>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</si>
  <si>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</si>
  <si>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</si>
  <si>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</si>
  <si>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</si>
  <si>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</si>
  <si>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</si>
  <si>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</si>
  <si>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</si>
  <si>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</si>
  <si>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</si>
  <si>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</si>
  <si>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</si>
  <si>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</si>
  <si>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</si>
  <si>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</si>
  <si>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</si>
  <si>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</si>
  <si>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</si>
  <si>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</si>
  <si>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</si>
  <si>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</si>
  <si>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</si>
  <si>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</si>
  <si>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</si>
  <si>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</si>
  <si>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</si>
  <si>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</si>
  <si>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</si>
  <si>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</si>
  <si>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</si>
  <si>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</si>
  <si>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</si>
  <si>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</si>
  <si>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</si>
  <si>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</si>
  <si>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</si>
  <si>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</si>
  <si>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</si>
  <si>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</si>
  <si>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</si>
  <si>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</si>
  <si>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</si>
  <si>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</si>
  <si>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</si>
  <si>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</si>
  <si>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</si>
  <si>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</si>
  <si>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</si>
  <si>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</si>
  <si>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</si>
  <si>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</si>
  <si>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</si>
  <si>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</si>
  <si>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</si>
  <si>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</si>
  <si>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</si>
  <si>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</si>
  <si>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</si>
  <si>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</si>
  <si>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</si>
  <si>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</si>
  <si>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</si>
  <si>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</si>
  <si>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</si>
  <si>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</si>
  <si>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</si>
  <si>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</si>
  <si>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</si>
  <si>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</si>
  <si>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</si>
  <si>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</si>
  <si>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</si>
  <si>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</si>
  <si>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</si>
  <si>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</si>
  <si>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</si>
  <si>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</si>
  <si>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</si>
  <si>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</si>
  <si>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</si>
  <si>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</si>
  <si>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</si>
  <si>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</si>
  <si>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</si>
  <si>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</si>
  <si>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</si>
  <si>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</si>
  <si>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</si>
  <si>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</si>
  <si>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</si>
  <si>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</si>
  <si>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</si>
  <si>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</si>
  <si>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</si>
  <si>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</si>
  <si>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</si>
  <si>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</si>
  <si>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</si>
  <si>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</si>
  <si>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</si>
  <si>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</si>
  <si>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</si>
  <si>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</si>
  <si>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</si>
  <si>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</si>
  <si>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</si>
  <si>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</si>
  <si>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</si>
  <si>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</si>
  <si>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</si>
  <si>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</si>
  <si>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</si>
  <si>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</si>
  <si>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</si>
  <si>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</si>
  <si>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</si>
  <si>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</si>
  <si>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</si>
  <si>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</si>
  <si>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</si>
  <si>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</si>
  <si>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</si>
  <si>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</si>
  <si>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</si>
  <si>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</si>
  <si>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</si>
  <si>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</si>
  <si>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</si>
  <si>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</si>
  <si>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</si>
  <si>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</si>
  <si>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</si>
  <si>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</si>
  <si>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</si>
  <si>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</si>
  <si>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</si>
  <si>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</si>
  <si>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</si>
  <si>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</si>
  <si>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</si>
  <si>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</si>
  <si>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</si>
  <si>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</si>
  <si>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</si>
  <si>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</si>
  <si>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</si>
  <si>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</si>
  <si>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</si>
  <si>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</si>
  <si>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</si>
  <si>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</si>
  <si>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</si>
  <si>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</si>
  <si>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</si>
  <si>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</si>
  <si>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</si>
  <si>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</si>
  <si>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</si>
  <si>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</si>
  <si>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</si>
  <si>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</si>
  <si>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</si>
  <si>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</si>
  <si>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</si>
  <si>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</si>
  <si>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</si>
  <si>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</si>
  <si>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</si>
  <si>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</si>
  <si>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</si>
  <si>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</si>
  <si>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</si>
  <si>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</si>
  <si>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</si>
  <si>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</si>
  <si>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</si>
  <si>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</si>
  <si>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</si>
  <si>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</si>
  <si>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</si>
  <si>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</si>
  <si>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</si>
  <si>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</si>
  <si>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</si>
  <si>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</si>
  <si>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</si>
  <si>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</si>
  <si>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</si>
  <si>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</si>
  <si>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</si>
  <si>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</si>
  <si>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</si>
  <si>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</si>
  <si>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</si>
  <si>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</si>
  <si>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</si>
  <si>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</si>
  <si>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</si>
  <si>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</si>
  <si>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</si>
  <si>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</si>
  <si>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</si>
  <si>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</si>
  <si>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</si>
  <si>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</si>
  <si>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</si>
  <si>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</si>
  <si>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</si>
  <si>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</si>
  <si>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</si>
  <si>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</si>
  <si>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</si>
  <si>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</si>
  <si>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</si>
  <si>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</si>
  <si>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</si>
  <si>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</si>
  <si>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</si>
  <si>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</si>
  <si>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</si>
  <si>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</si>
  <si>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</si>
  <si>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</si>
  <si>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</si>
  <si>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</si>
  <si>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</si>
  <si>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</si>
  <si>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</si>
  <si>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</si>
  <si>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</si>
  <si>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</si>
  <si>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</si>
  <si>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</si>
  <si>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</si>
  <si>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</si>
  <si>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</si>
  <si>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</si>
  <si>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</si>
  <si>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</si>
  <si>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</si>
  <si>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</si>
  <si>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</si>
  <si>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</si>
  <si>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</si>
  <si>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</si>
  <si>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</si>
  <si>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</si>
  <si>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</si>
  <si>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</si>
  <si>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</si>
  <si>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</si>
  <si>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</si>
  <si>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</si>
  <si>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</si>
  <si>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</si>
  <si>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</si>
  <si>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</si>
  <si>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</si>
  <si>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</si>
  <si>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</si>
  <si>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</si>
  <si>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</si>
  <si>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</si>
  <si>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</si>
  <si>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</si>
  <si>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</si>
  <si>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</si>
  <si>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</si>
  <si>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</si>
  <si>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</si>
  <si>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</si>
  <si>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</si>
  <si>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</si>
  <si>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</si>
  <si>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</si>
  <si>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</si>
  <si>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</si>
  <si>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</si>
  <si>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</si>
  <si>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</si>
  <si>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</si>
  <si>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</si>
  <si>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</si>
  <si>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</si>
  <si>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</si>
  <si>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</si>
  <si>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</si>
  <si>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</si>
  <si>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</si>
  <si>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</si>
  <si>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</si>
  <si>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</si>
  <si>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</si>
  <si>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</si>
  <si>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</si>
  <si>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</si>
  <si>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</si>
  <si>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</si>
  <si>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</si>
  <si>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</si>
  <si>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</si>
  <si>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</si>
  <si>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</si>
  <si>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</si>
  <si>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</si>
  <si>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</si>
  <si>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</si>
  <si>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</si>
  <si>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</si>
  <si>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</si>
  <si>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</si>
  <si>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</si>
  <si>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</si>
  <si>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</si>
  <si>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</si>
  <si>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</si>
  <si>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</si>
  <si>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</si>
  <si>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</si>
  <si>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</si>
  <si>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</si>
  <si>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</si>
  <si>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</si>
  <si>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</si>
  <si>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</si>
  <si>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</si>
  <si>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</si>
  <si>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</si>
  <si>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</si>
  <si>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</si>
  <si>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</si>
  <si>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</si>
  <si>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</si>
  <si>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</si>
  <si>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</si>
  <si>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</si>
  <si>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</si>
  <si>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</si>
  <si>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</si>
  <si>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</si>
  <si>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</si>
  <si>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</si>
  <si>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</si>
  <si>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</si>
  <si>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</si>
  <si>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</si>
  <si>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</si>
  <si>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</si>
  <si>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</si>
  <si>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</si>
  <si>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</si>
  <si>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</si>
  <si>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</si>
  <si>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</si>
  <si>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</si>
  <si>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</si>
  <si>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</si>
  <si>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</si>
  <si>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</si>
  <si>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</si>
  <si>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</si>
  <si>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</si>
  <si>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</si>
  <si>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</si>
  <si>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</si>
  <si>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</si>
  <si>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</si>
  <si>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</si>
  <si>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</si>
  <si>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</si>
  <si>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</si>
  <si>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</si>
  <si>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</si>
  <si>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</si>
  <si>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</si>
  <si>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</si>
  <si>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</si>
  <si>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</si>
  <si>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</si>
  <si>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</si>
  <si>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</si>
  <si>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</si>
  <si>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</si>
  <si>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</si>
  <si>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</si>
  <si>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</si>
  <si>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</si>
  <si>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</si>
  <si>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</si>
  <si>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</si>
  <si>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</si>
  <si>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</si>
  <si>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</si>
  <si>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</si>
  <si>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</si>
  <si>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</si>
  <si>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</si>
  <si>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</si>
  <si>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</si>
  <si>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</si>
  <si>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</si>
  <si>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</si>
  <si>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</si>
  <si>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</si>
  <si>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</si>
  <si>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</si>
  <si>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</si>
  <si>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</si>
  <si>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</si>
  <si>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</si>
  <si>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</si>
  <si>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</si>
  <si>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</si>
  <si>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</si>
  <si>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</si>
  <si>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</si>
  <si>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</si>
  <si>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</si>
  <si>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</si>
  <si>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</si>
  <si>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</si>
  <si>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</si>
  <si>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</si>
  <si>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</si>
  <si>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</si>
  <si>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</si>
  <si>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</si>
  <si>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</si>
  <si>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</si>
  <si>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</si>
  <si>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</si>
  <si>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</si>
  <si>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</si>
  <si>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</si>
  <si>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</si>
  <si>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</si>
  <si>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</si>
  <si>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</si>
  <si>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</si>
  <si>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</si>
  <si>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</si>
  <si>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</si>
  <si>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</si>
  <si>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</si>
  <si>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</si>
  <si>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</si>
  <si>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</si>
  <si>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</si>
  <si>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</si>
  <si>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</si>
  <si>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</si>
  <si>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</si>
  <si>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</si>
  <si>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</si>
  <si>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</si>
  <si>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</si>
  <si>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</si>
  <si>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</si>
  <si>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</si>
  <si>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</si>
  <si>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</si>
  <si>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</si>
  <si>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</si>
  <si>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</si>
  <si>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</si>
  <si>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</si>
  <si>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</si>
  <si>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</si>
  <si>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</si>
  <si>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</si>
  <si>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</si>
  <si>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</si>
  <si>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</si>
  <si>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</si>
  <si>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</si>
  <si>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</si>
  <si>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</si>
  <si>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</si>
  <si>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</si>
  <si>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</si>
  <si>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</si>
  <si>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</si>
  <si>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</si>
  <si>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</si>
  <si>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</si>
  <si>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</si>
  <si>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</si>
  <si>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</si>
  <si>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</si>
  <si>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</si>
  <si>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</si>
  <si>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</si>
  <si>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</si>
  <si>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</si>
  <si>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</si>
  <si>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</si>
  <si>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</si>
  <si>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</si>
  <si>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</si>
  <si>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</si>
  <si>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</si>
  <si>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</si>
  <si>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</si>
  <si>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</si>
  <si>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</si>
  <si>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</si>
  <si>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</si>
  <si>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</si>
  <si>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</si>
  <si>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</si>
  <si>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</si>
  <si>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</si>
  <si>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</si>
  <si>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</si>
  <si>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</si>
  <si>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</si>
  <si>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</si>
  <si>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</si>
  <si>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</si>
  <si>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</si>
  <si>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</si>
  <si>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</si>
  <si>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</si>
  <si>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</si>
  <si>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</si>
  <si>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</si>
  <si>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</si>
  <si>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</si>
  <si>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</si>
  <si>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</si>
  <si>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</si>
  <si>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</si>
  <si>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</si>
  <si>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</si>
  <si>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</si>
  <si>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</si>
  <si>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</si>
  <si>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</si>
  <si>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</si>
  <si>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</si>
  <si>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</si>
  <si>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</si>
  <si>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</si>
  <si>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</si>
  <si>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</si>
  <si>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</si>
  <si>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</si>
  <si>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</si>
  <si>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</si>
  <si>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</si>
  <si>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</si>
  <si>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</si>
  <si>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</si>
  <si>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</si>
  <si>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</si>
  <si>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</si>
  <si>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</si>
  <si>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</si>
  <si>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</si>
  <si>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</si>
  <si>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</si>
  <si>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</si>
  <si>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</si>
  <si>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</si>
  <si>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</si>
  <si>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</si>
  <si>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</si>
  <si>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</si>
  <si>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</si>
  <si>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</si>
  <si>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</si>
  <si>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</si>
  <si>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</si>
  <si>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</si>
  <si>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</si>
  <si>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</si>
  <si>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</si>
  <si>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</si>
  <si>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</si>
  <si>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</si>
  <si>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</si>
  <si>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</si>
  <si>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</si>
  <si>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</si>
  <si>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</si>
  <si>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</si>
  <si>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</si>
  <si>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</si>
  <si>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</si>
  <si>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</si>
  <si>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</si>
  <si>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</si>
  <si>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</si>
  <si>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</si>
  <si>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</si>
  <si>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</si>
  <si>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</si>
  <si>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</si>
  <si>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</si>
  <si>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</si>
  <si>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</si>
  <si>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</si>
  <si>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</si>
  <si>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</si>
  <si>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</si>
  <si>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</si>
  <si>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</si>
  <si>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</si>
  <si>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</si>
  <si>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</si>
  <si>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</si>
  <si>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</si>
  <si>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</si>
  <si>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</si>
  <si>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</si>
  <si>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</si>
  <si>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</si>
  <si>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</si>
  <si>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</si>
  <si>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</si>
  <si>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</si>
  <si>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</si>
  <si>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</si>
  <si>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</si>
  <si>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</si>
  <si>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</si>
  <si>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</si>
  <si>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</si>
  <si>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</si>
  <si>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</si>
  <si>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</si>
  <si>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</si>
  <si>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</si>
  <si>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</si>
  <si>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</si>
  <si>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</si>
  <si>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</si>
  <si>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</si>
  <si>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</si>
  <si>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</si>
  <si>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</si>
  <si>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</si>
  <si>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</si>
  <si>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</si>
  <si>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</si>
  <si>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</si>
  <si>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</si>
  <si>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</si>
  <si>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</si>
  <si>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</si>
  <si>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</si>
  <si>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</si>
  <si>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</si>
  <si>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</si>
  <si>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</si>
  <si>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</si>
  <si>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</si>
  <si>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</si>
  <si>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</si>
  <si>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</si>
  <si>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</si>
  <si>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</si>
  <si>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</si>
  <si>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</si>
  <si>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</si>
  <si>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</si>
  <si>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</si>
  <si>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</si>
  <si>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</si>
  <si>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</si>
  <si>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</si>
  <si>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</si>
  <si>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</si>
  <si>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</si>
  <si>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</si>
  <si>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</si>
  <si>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</si>
  <si>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</si>
  <si>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</si>
  <si>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</si>
  <si>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</si>
  <si>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</si>
  <si>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</si>
  <si>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</si>
  <si>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</si>
  <si>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</si>
  <si>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</si>
  <si>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</si>
  <si>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</si>
  <si>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</si>
  <si>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</si>
  <si>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</si>
  <si>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</si>
  <si>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</si>
  <si>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</si>
  <si>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</si>
  <si>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</si>
  <si>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</si>
  <si>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</si>
  <si>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</si>
  <si>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</si>
  <si>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</si>
  <si>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</si>
  <si>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</si>
  <si>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</si>
  <si>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</si>
  <si>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</si>
  <si>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</si>
  <si>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</si>
  <si>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</si>
  <si>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</si>
  <si>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</si>
  <si>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</si>
  <si>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</si>
  <si>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</si>
  <si>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</si>
  <si>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</si>
  <si>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</si>
  <si>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</si>
  <si>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</si>
  <si>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</si>
  <si>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</si>
  <si>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</si>
  <si>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</si>
  <si>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</si>
  <si>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</si>
  <si>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</si>
  <si>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</si>
  <si>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</si>
  <si>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</si>
  <si>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</si>
  <si>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</si>
  <si>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</si>
  <si>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</si>
  <si>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</si>
  <si>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</si>
  <si>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</si>
  <si>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</si>
  <si>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</si>
  <si>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</si>
  <si>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</si>
  <si>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</si>
  <si>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</si>
  <si>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</si>
  <si>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</si>
  <si>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</si>
  <si>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</si>
  <si>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</si>
  <si>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</si>
  <si>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</si>
  <si>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</si>
  <si>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</si>
  <si>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</si>
  <si>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</si>
  <si>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</si>
  <si>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</si>
  <si>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</si>
  <si>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</si>
  <si>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</si>
  <si>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</si>
  <si>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</si>
  <si>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</si>
  <si>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</si>
  <si>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</si>
  <si>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</si>
  <si>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</si>
  <si>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</si>
  <si>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</si>
  <si>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</si>
  <si>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</si>
  <si>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</si>
  <si>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</si>
  <si>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</si>
  <si>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</si>
  <si>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</si>
  <si>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</si>
  <si>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</si>
  <si>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</si>
  <si>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</si>
  <si>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</si>
  <si>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</si>
  <si>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</si>
  <si>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</si>
  <si>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</si>
  <si>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</si>
  <si>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</si>
  <si>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</si>
  <si>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</si>
  <si>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</si>
  <si>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</si>
  <si>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</si>
  <si>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</si>
  <si>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</si>
  <si>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</si>
  <si>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</si>
  <si>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</si>
  <si>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</si>
  <si>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</si>
  <si>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</si>
  <si>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</si>
  <si>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</si>
  <si>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</si>
  <si>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</si>
  <si>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</si>
  <si>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</si>
  <si>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</si>
  <si>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</si>
  <si>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</si>
  <si>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</si>
  <si>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</si>
  <si>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</si>
  <si>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</si>
  <si>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</si>
  <si>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</si>
  <si>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</si>
  <si>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</si>
  <si>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</si>
  <si>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</si>
  <si>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</si>
  <si>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</si>
  <si>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</si>
  <si>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</si>
  <si>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</si>
  <si>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</si>
  <si>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</si>
  <si>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</si>
  <si>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</si>
  <si>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</si>
  <si>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</si>
  <si>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</si>
  <si>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</si>
  <si>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</si>
  <si>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</si>
  <si>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</si>
  <si>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</si>
  <si>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</si>
  <si>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</si>
  <si>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</si>
  <si>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</si>
  <si>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</si>
  <si>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</si>
  <si>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</si>
  <si>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</si>
  <si>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</si>
  <si>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</si>
  <si>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</si>
  <si>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</si>
  <si>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</si>
  <si>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</si>
  <si>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</si>
  <si>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</si>
  <si>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</si>
  <si>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</si>
  <si>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</si>
  <si>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</si>
  <si>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</si>
  <si>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</si>
  <si>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</si>
  <si>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</si>
  <si>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</si>
  <si>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</si>
  <si>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</si>
  <si>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</si>
  <si>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</si>
  <si>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</si>
  <si>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</si>
  <si>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</si>
  <si>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</si>
  <si>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</si>
  <si>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</si>
  <si>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</si>
  <si>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</si>
  <si>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</si>
  <si>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</si>
  <si>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</si>
  <si>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</si>
  <si>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</si>
  <si>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</si>
  <si>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</si>
  <si>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</si>
  <si>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</si>
  <si>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</si>
  <si>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</si>
  <si>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</si>
  <si>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</si>
  <si>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</si>
  <si>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</si>
  <si>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</si>
  <si>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</si>
  <si>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</si>
  <si>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</si>
  <si>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</si>
  <si>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</si>
  <si>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</si>
  <si>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</si>
  <si>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</si>
  <si>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</si>
  <si>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</si>
  <si>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</si>
  <si>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</si>
  <si>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</si>
  <si>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</si>
  <si>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</si>
  <si>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</si>
  <si>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</si>
  <si>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</si>
  <si>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</si>
  <si>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</si>
  <si>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</si>
  <si>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</si>
  <si>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</si>
  <si>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</si>
  <si>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</si>
  <si>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</si>
  <si>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</si>
  <si>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</si>
  <si>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</si>
  <si>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</si>
  <si>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</si>
  <si>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</si>
  <si>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</si>
  <si>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</si>
  <si>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</si>
  <si>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</si>
  <si>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</si>
  <si>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</si>
  <si>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</si>
  <si>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</si>
  <si>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</si>
  <si>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</si>
  <si>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</si>
  <si>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</si>
  <si>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</si>
  <si>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</si>
  <si>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</si>
  <si>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</si>
  <si>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</si>
  <si>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</si>
  <si>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</si>
  <si>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</si>
  <si>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</si>
  <si>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</si>
  <si>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</si>
  <si>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</si>
  <si>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</si>
  <si>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</si>
  <si>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</si>
  <si>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</si>
  <si>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</si>
  <si>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</si>
  <si>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</si>
  <si>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</si>
  <si>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</si>
  <si>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</si>
  <si>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</si>
  <si>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</si>
  <si>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</si>
  <si>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</si>
  <si>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</si>
  <si>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</si>
  <si>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</si>
  <si>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</si>
  <si>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</si>
  <si>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</si>
  <si>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</si>
  <si>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</si>
  <si>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</si>
  <si>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</si>
  <si>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</si>
  <si>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</si>
  <si>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</si>
  <si>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</si>
  <si>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</si>
  <si>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</si>
  <si>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</si>
  <si>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</si>
  <si>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</si>
  <si>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</si>
  <si>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</si>
  <si>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</si>
  <si>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</si>
  <si>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</si>
  <si>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</si>
  <si>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</si>
  <si>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</si>
  <si>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</si>
  <si>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</si>
  <si>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</si>
  <si>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</si>
  <si>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</si>
  <si>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</si>
  <si>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</si>
  <si>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</si>
  <si>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</si>
  <si>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</si>
  <si>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</si>
  <si>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</si>
  <si>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</si>
  <si>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</si>
  <si>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</si>
  <si>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</si>
  <si>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</si>
  <si>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</si>
  <si>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</si>
  <si>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</si>
  <si>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</si>
  <si>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</si>
  <si>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</si>
  <si>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</si>
  <si>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</si>
  <si>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</si>
  <si>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</si>
  <si>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</si>
  <si>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</si>
  <si>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</si>
  <si>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</si>
  <si>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</si>
  <si>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</si>
  <si>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</si>
  <si>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</si>
  <si>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</si>
  <si>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</si>
  <si>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</si>
  <si>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</si>
  <si>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</si>
  <si>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</si>
  <si>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</si>
  <si>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</si>
  <si>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</si>
  <si>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</si>
  <si>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</si>
  <si>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</si>
  <si>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</si>
  <si>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</si>
  <si>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</si>
  <si>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</si>
  <si>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</si>
  <si>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</si>
  <si>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</si>
  <si>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</si>
  <si>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</si>
  <si>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</si>
  <si>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</si>
  <si>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</si>
  <si>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</si>
  <si>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</si>
  <si>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</si>
  <si>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</si>
  <si>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</si>
  <si>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</si>
  <si>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</si>
  <si>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</si>
  <si>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</si>
  <si>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</si>
  <si>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</si>
  <si>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</si>
  <si>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</si>
  <si>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</si>
  <si>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</si>
  <si>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</si>
  <si>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</si>
  <si>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</si>
  <si>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</si>
  <si>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</si>
  <si>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</si>
  <si>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</si>
  <si>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</si>
  <si>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</si>
  <si>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</si>
  <si>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</si>
  <si>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</si>
  <si>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</si>
  <si>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</si>
  <si>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</si>
  <si>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</si>
  <si>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</si>
  <si>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</si>
  <si>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</si>
  <si>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</si>
  <si>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</si>
  <si>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</si>
  <si>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</si>
  <si>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</si>
  <si>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</si>
  <si>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</si>
  <si>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</si>
  <si>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</si>
  <si>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</si>
  <si>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</si>
  <si>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</si>
  <si>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</si>
  <si>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</si>
  <si>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</si>
  <si>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</si>
  <si>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</si>
  <si>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</si>
  <si>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</si>
  <si>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</si>
  <si>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</si>
  <si>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</si>
  <si>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</si>
  <si>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</si>
  <si>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</si>
  <si>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</si>
  <si>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</si>
  <si>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</si>
  <si>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</si>
  <si>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</si>
  <si>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</si>
  <si>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</si>
  <si>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</si>
  <si>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</si>
  <si>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</si>
  <si>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</si>
  <si>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</si>
  <si>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</si>
  <si>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</si>
  <si>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</si>
  <si>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</si>
  <si>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</si>
  <si>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</si>
  <si>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</si>
  <si>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</si>
  <si>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</si>
  <si>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</si>
  <si>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</si>
  <si>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</si>
  <si>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</si>
  <si>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</si>
  <si>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</si>
  <si>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</si>
  <si>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</si>
  <si>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</si>
  <si>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</si>
  <si>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</si>
  <si>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</si>
  <si>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</si>
  <si>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</si>
  <si>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</si>
  <si>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</si>
  <si>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</si>
  <si>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</si>
  <si>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</si>
  <si>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</si>
  <si>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</si>
  <si>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</si>
  <si>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</si>
  <si>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</si>
  <si>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</si>
  <si>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</si>
  <si>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</si>
  <si>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</si>
  <si>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</si>
  <si>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</si>
  <si>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</si>
  <si>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</si>
  <si>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</si>
  <si>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</si>
  <si>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</si>
  <si>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</si>
  <si>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</si>
  <si>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</si>
  <si>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</si>
  <si>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</si>
  <si>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</si>
  <si>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</si>
  <si>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</si>
  <si>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</si>
  <si>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</si>
  <si>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</si>
  <si>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</si>
  <si>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</si>
  <si>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</si>
  <si>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</si>
  <si>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</si>
  <si>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</si>
  <si>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</si>
  <si>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</si>
  <si>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</si>
  <si>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</si>
  <si>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</si>
  <si>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</si>
  <si>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</si>
  <si>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</si>
  <si>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</si>
  <si>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</si>
  <si>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</si>
  <si>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</si>
  <si>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</si>
  <si>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</si>
  <si>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</si>
  <si>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</si>
  <si>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</si>
  <si>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</si>
  <si>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</si>
  <si>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</si>
  <si>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</si>
  <si>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</si>
  <si>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</si>
  <si>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</si>
  <si>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</si>
  <si>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</si>
  <si>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</si>
  <si>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</si>
  <si>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</si>
  <si>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</si>
  <si>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</si>
  <si>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</si>
  <si>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</si>
  <si>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</si>
  <si>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</si>
  <si>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</si>
  <si>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</si>
  <si>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</si>
  <si>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</si>
  <si>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</si>
  <si>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</si>
  <si>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</si>
  <si>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</si>
  <si>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</si>
  <si>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</si>
  <si>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</si>
  <si>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</si>
  <si>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</si>
  <si>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</si>
  <si>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</si>
  <si>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</si>
  <si>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</si>
  <si>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</si>
  <si>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</si>
  <si>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</si>
  <si>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</si>
  <si>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</si>
  <si>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</si>
  <si>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</si>
  <si>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</si>
  <si>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</si>
  <si>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</si>
  <si>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</si>
  <si>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</si>
  <si>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</si>
  <si>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</si>
  <si>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</si>
  <si>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</si>
  <si>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</si>
  <si>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</si>
  <si>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</si>
  <si>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</si>
  <si>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</si>
  <si>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</si>
  <si>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</si>
  <si>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</si>
  <si>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</si>
  <si>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</si>
  <si>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</si>
  <si>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</si>
  <si>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</si>
  <si>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</si>
  <si>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</si>
  <si>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</si>
  <si>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</si>
  <si>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</si>
  <si>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</si>
  <si>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</si>
  <si>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</si>
  <si>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</si>
  <si>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</si>
  <si>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</si>
  <si>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</si>
  <si>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</si>
  <si>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</si>
  <si>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</si>
  <si>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</si>
  <si>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</si>
  <si>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</si>
  <si>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</si>
  <si>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</si>
  <si>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</si>
  <si>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</si>
  <si>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</si>
  <si>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</si>
  <si>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</si>
  <si>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</si>
  <si>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</si>
  <si>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</si>
  <si>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</si>
  <si>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</si>
  <si>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</si>
  <si>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</si>
  <si>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</si>
  <si>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</si>
  <si>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</si>
  <si>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</si>
  <si>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</si>
  <si>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</si>
  <si>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</si>
  <si>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</si>
  <si>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</si>
  <si>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</si>
  <si>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</si>
  <si>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</si>
  <si>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</si>
  <si>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</si>
  <si>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</si>
  <si>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</si>
  <si>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</si>
  <si>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</si>
  <si>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</si>
  <si>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</si>
  <si>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</si>
  <si>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</si>
  <si>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</si>
  <si>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</si>
  <si>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</si>
  <si>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</si>
  <si>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</si>
  <si>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</si>
  <si>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</si>
  <si>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</si>
  <si>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</si>
  <si>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</si>
  <si>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</si>
  <si>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</si>
  <si>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</si>
  <si>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</si>
  <si>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</si>
  <si>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</si>
  <si>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</si>
  <si>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</si>
  <si>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</si>
  <si>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</si>
  <si>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</si>
  <si>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</si>
  <si>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</si>
  <si>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</si>
  <si>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</si>
  <si>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</si>
  <si>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</si>
  <si>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</si>
  <si>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</si>
  <si>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</si>
  <si>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</si>
  <si>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</si>
  <si>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</si>
  <si>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</si>
  <si>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</si>
  <si>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</si>
  <si>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</si>
  <si>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</si>
  <si>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</si>
  <si>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</si>
  <si>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</si>
  <si>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</si>
  <si>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</si>
  <si>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</si>
  <si>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</si>
  <si>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</si>
  <si>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</si>
  <si>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</si>
  <si>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</si>
  <si>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</si>
  <si>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</si>
  <si>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</si>
  <si>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</si>
  <si>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</si>
  <si>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</si>
  <si>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</si>
  <si>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</si>
  <si>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</si>
  <si>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</si>
  <si>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</si>
  <si>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</si>
  <si>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</si>
  <si>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</si>
  <si>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</si>
  <si>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</si>
  <si>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</si>
  <si>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</si>
  <si>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</si>
  <si>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</si>
  <si>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</si>
  <si>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</si>
  <si>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</si>
  <si>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</si>
  <si>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</si>
  <si>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</si>
  <si>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</si>
  <si>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</si>
  <si>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</si>
  <si>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</si>
  <si>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</si>
  <si>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</si>
  <si>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</si>
  <si>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</si>
  <si>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</si>
  <si>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</si>
  <si>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</si>
  <si>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</si>
  <si>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</si>
  <si>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</si>
  <si>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</si>
  <si>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</si>
  <si>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</si>
  <si>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</si>
  <si>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</si>
  <si>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</si>
  <si>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</si>
  <si>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</si>
  <si>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</si>
  <si>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</si>
  <si>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</si>
  <si>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</si>
  <si>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</si>
  <si>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</si>
  <si>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</si>
  <si>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</si>
  <si>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</si>
  <si>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</si>
  <si>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</si>
  <si>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</si>
  <si>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</si>
  <si>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</si>
  <si>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</si>
  <si>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</si>
  <si>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</si>
  <si>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</si>
  <si>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</si>
  <si>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</si>
  <si>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</si>
  <si>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</si>
  <si>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</si>
  <si>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</si>
  <si>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</si>
  <si>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</si>
  <si>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</si>
  <si>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</si>
  <si>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</si>
  <si>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</si>
  <si>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</si>
  <si>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</si>
  <si>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</si>
  <si>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</si>
  <si>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</si>
  <si>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</si>
  <si>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</si>
  <si>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</si>
  <si>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</si>
  <si>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</si>
  <si>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</si>
  <si>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</si>
  <si>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</si>
  <si>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</si>
  <si>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</si>
  <si>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</si>
  <si>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</si>
  <si>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</si>
  <si>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</si>
  <si>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</si>
  <si>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</si>
  <si>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</si>
  <si>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</si>
  <si>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</si>
  <si>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</si>
  <si>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</si>
  <si>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</si>
  <si>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</si>
  <si>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</si>
  <si>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</si>
  <si>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</si>
  <si>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</si>
  <si>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</si>
  <si>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</si>
  <si>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</si>
  <si>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</si>
  <si>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</si>
  <si>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</si>
  <si>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</si>
  <si>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</si>
  <si>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</si>
  <si>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</si>
  <si>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</si>
  <si>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</si>
  <si>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</si>
  <si>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</si>
  <si>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</si>
  <si>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</si>
  <si>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</si>
  <si>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</si>
  <si>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</si>
  <si>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</si>
  <si>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</si>
  <si>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</si>
  <si>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</si>
  <si>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</si>
  <si>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</si>
  <si>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</si>
  <si>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</si>
  <si>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</si>
  <si>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</si>
  <si>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</si>
  <si>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</si>
  <si>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</si>
  <si>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</si>
  <si>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</si>
  <si>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</si>
  <si>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</si>
  <si>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</si>
  <si>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</si>
  <si>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</si>
  <si>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</si>
  <si>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</si>
  <si>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</si>
  <si>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</si>
  <si>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</si>
  <si>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</si>
  <si>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</si>
  <si>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</si>
  <si>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</si>
  <si>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</si>
  <si>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</si>
  <si>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</si>
  <si>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</si>
  <si>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</si>
  <si>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</si>
  <si>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</si>
  <si>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</si>
  <si>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</si>
  <si>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</si>
  <si>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</si>
  <si>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</si>
  <si>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</si>
  <si>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</si>
  <si>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</si>
  <si>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</si>
  <si>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</si>
  <si>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</si>
  <si>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</si>
  <si>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</si>
  <si>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</si>
  <si>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</si>
  <si>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</si>
  <si>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</si>
  <si>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</si>
  <si>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</si>
  <si>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</si>
  <si>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</si>
  <si>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</si>
  <si>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</si>
  <si>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</si>
  <si>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</si>
  <si>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</si>
  <si>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</si>
  <si>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</si>
  <si>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</si>
  <si>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</si>
  <si>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</si>
  <si>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</si>
  <si>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</si>
  <si>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</si>
  <si>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</si>
  <si>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</si>
  <si>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</si>
  <si>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</si>
  <si>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</si>
  <si>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</si>
  <si>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</si>
  <si>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</si>
  <si>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</si>
  <si>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</si>
  <si>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</si>
  <si>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</si>
  <si>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</si>
  <si>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</si>
  <si>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</si>
  <si>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</si>
  <si>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</si>
  <si>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</si>
  <si>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</si>
  <si>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</si>
  <si>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</si>
  <si>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</si>
  <si>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</si>
  <si>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</si>
  <si>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</si>
  <si>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</si>
  <si>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</si>
  <si>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</si>
  <si>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</si>
  <si>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</si>
  <si>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</si>
  <si>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</si>
  <si>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</si>
  <si>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</si>
  <si>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</si>
  <si>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</si>
  <si>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</si>
  <si>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</si>
  <si>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</si>
  <si>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</si>
  <si>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</si>
  <si>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</si>
  <si>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</si>
  <si>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</si>
  <si>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</si>
  <si>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</si>
  <si>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</si>
  <si>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</si>
  <si>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</si>
  <si>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</si>
  <si>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</si>
  <si>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</si>
  <si>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</si>
  <si>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</si>
  <si>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</si>
  <si>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</si>
  <si>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</si>
  <si>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</si>
  <si>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</si>
  <si>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</si>
  <si>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</si>
  <si>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</si>
  <si>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</si>
  <si>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</si>
  <si>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</si>
  <si>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</si>
  <si>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</si>
  <si>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</si>
  <si>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</si>
  <si>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</si>
  <si>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</si>
  <si>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</si>
  <si>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</si>
  <si>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</si>
  <si>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</si>
  <si>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</si>
  <si>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</si>
  <si>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</si>
  <si>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</si>
  <si>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</si>
  <si>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</si>
  <si>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</si>
  <si>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</si>
  <si>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</si>
  <si>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</si>
  <si>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</si>
  <si>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</si>
  <si>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</si>
  <si>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</si>
  <si>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</si>
  <si>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</si>
  <si>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</si>
  <si>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</si>
  <si>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</si>
  <si>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</si>
  <si>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</si>
  <si>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</si>
  <si>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</si>
  <si>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</si>
  <si>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</si>
  <si>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</si>
  <si>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</si>
  <si>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</si>
  <si>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</si>
  <si>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</si>
  <si>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</si>
  <si>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</si>
  <si>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</si>
  <si>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</si>
  <si>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</si>
  <si>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</si>
  <si>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</si>
  <si>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</si>
  <si>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</si>
  <si>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</si>
  <si>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</si>
  <si>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</si>
  <si>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</si>
  <si>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</si>
  <si>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</si>
  <si>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</si>
  <si>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</si>
  <si>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</si>
  <si>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</si>
  <si>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</si>
  <si>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</si>
  <si>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</si>
  <si>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</si>
  <si>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</si>
  <si>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</si>
  <si>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</si>
  <si>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</si>
  <si>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</si>
  <si>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</si>
  <si>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</si>
  <si>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</si>
  <si>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</si>
  <si>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</si>
  <si>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</si>
  <si>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</si>
  <si>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</si>
  <si>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</si>
  <si>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</si>
  <si>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</si>
  <si>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</si>
  <si>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</si>
  <si>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</si>
  <si>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</si>
  <si>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</si>
  <si>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</si>
  <si>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</si>
  <si>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</si>
  <si>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</si>
  <si>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</si>
  <si>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</si>
  <si>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</si>
  <si>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</si>
  <si>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</si>
  <si>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</si>
  <si>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</si>
  <si>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</si>
  <si>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</si>
  <si>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</si>
  <si>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</si>
  <si>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</si>
  <si>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</si>
  <si>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</si>
  <si>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</si>
  <si>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</si>
  <si>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</si>
  <si>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</si>
  <si>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</si>
  <si>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</si>
  <si>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</si>
  <si>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</si>
  <si>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</si>
  <si>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</si>
  <si>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</si>
  <si>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</si>
  <si>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</si>
  <si>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</si>
  <si>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</si>
  <si>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</si>
  <si>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</si>
  <si>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</si>
  <si>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</si>
  <si>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</si>
  <si>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</si>
  <si>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</si>
  <si>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</si>
  <si>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</si>
  <si>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</si>
  <si>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</si>
  <si>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</si>
  <si>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</si>
  <si>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</si>
  <si>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</si>
  <si>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</si>
  <si>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</si>
  <si>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</si>
  <si>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</si>
  <si>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</si>
  <si>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</si>
  <si>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</si>
  <si>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</si>
  <si>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</si>
  <si>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</si>
  <si>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</si>
  <si>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</si>
  <si>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</si>
  <si>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</si>
  <si>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</si>
  <si>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</si>
  <si>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</si>
  <si>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</si>
  <si>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</si>
  <si>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</si>
  <si>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</si>
  <si>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</si>
  <si>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</si>
  <si>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</si>
  <si>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</si>
  <si>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</si>
  <si>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</si>
  <si>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</si>
  <si>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</si>
  <si>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</si>
  <si>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</si>
  <si>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</si>
  <si>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</si>
  <si>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</si>
  <si>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</si>
  <si>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</si>
  <si>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</si>
  <si>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</si>
  <si>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</si>
  <si>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</si>
  <si>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</si>
  <si>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</si>
  <si>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</si>
  <si>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</si>
  <si>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</si>
  <si>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</si>
  <si>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</si>
  <si>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</si>
  <si>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</si>
  <si>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</si>
  <si>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</si>
  <si>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</si>
  <si>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</si>
  <si>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</si>
  <si>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</si>
  <si>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</si>
  <si>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</si>
  <si>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</si>
  <si>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</si>
  <si>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</si>
  <si>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</si>
  <si>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</si>
  <si>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</si>
  <si>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</si>
  <si>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</si>
  <si>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</si>
  <si>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</si>
  <si>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</si>
  <si>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</si>
  <si>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</si>
  <si>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</si>
  <si>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</si>
  <si>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</si>
  <si>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</si>
  <si>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</si>
  <si>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</si>
  <si>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</si>
  <si>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</si>
  <si>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</si>
  <si>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</si>
  <si>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</si>
  <si>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</si>
  <si>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</si>
  <si>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</si>
  <si>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</si>
  <si>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</si>
  <si>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</si>
  <si>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</si>
  <si>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</si>
  <si>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</si>
  <si>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</si>
  <si>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</si>
  <si>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</si>
  <si>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</si>
  <si>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</si>
  <si>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</si>
  <si>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</si>
  <si>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</si>
  <si>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</si>
  <si>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</si>
  <si>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</si>
  <si>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</si>
  <si>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</si>
  <si>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</si>
  <si>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</si>
  <si>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</si>
  <si>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</si>
  <si>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</si>
  <si>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</si>
  <si>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</si>
  <si>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</si>
  <si>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</si>
  <si>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</si>
  <si>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</si>
  <si>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</si>
  <si>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</si>
  <si>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</si>
  <si>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</si>
  <si>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</si>
  <si>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</si>
  <si>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</si>
  <si>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</si>
  <si>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</si>
  <si>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</si>
  <si>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</si>
  <si>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</si>
  <si>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</si>
  <si>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</si>
  <si>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</si>
  <si>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</si>
  <si>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</si>
  <si>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</si>
  <si>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</si>
  <si>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</si>
  <si>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</si>
  <si>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</si>
  <si>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</si>
  <si>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</si>
  <si>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</si>
  <si>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</si>
  <si>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</si>
  <si>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</si>
  <si>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</si>
  <si>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</si>
  <si>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</si>
  <si>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</si>
  <si>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</si>
  <si>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</si>
  <si>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</si>
  <si>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</si>
  <si>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</si>
  <si>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</si>
  <si>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</si>
  <si>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</si>
  <si>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</si>
  <si>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</si>
  <si>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</si>
  <si>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</si>
  <si>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</si>
  <si>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</si>
  <si>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</si>
  <si>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</si>
  <si>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</si>
  <si>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</si>
  <si>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</si>
  <si>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</si>
  <si>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</si>
  <si>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</si>
  <si>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</si>
  <si>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</si>
  <si>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</si>
  <si>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</si>
  <si>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</si>
  <si>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</si>
  <si>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</si>
  <si>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</si>
  <si>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</si>
  <si>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</si>
  <si>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</si>
  <si>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</si>
  <si>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</si>
  <si>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</si>
  <si>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</si>
  <si>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</si>
  <si>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</si>
  <si>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</si>
  <si>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</si>
  <si>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</si>
  <si>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</si>
  <si>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</si>
  <si>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</si>
  <si>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</si>
  <si>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</si>
  <si>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</si>
  <si>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</si>
  <si>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</si>
  <si>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</si>
  <si>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</si>
  <si>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</si>
  <si>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</si>
  <si>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</si>
  <si>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</si>
  <si>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</si>
  <si>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</si>
  <si>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</si>
  <si>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</si>
  <si>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</si>
  <si>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</si>
  <si>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</si>
  <si>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</si>
  <si>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</si>
  <si>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</si>
  <si>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</si>
  <si>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</si>
  <si>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</si>
  <si>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</si>
  <si>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</si>
  <si>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</si>
  <si>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</si>
  <si>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</si>
  <si>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</si>
  <si>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</si>
  <si>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</si>
  <si>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</si>
  <si>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</si>
  <si>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</si>
  <si>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</si>
  <si>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</si>
  <si>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</si>
  <si>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</si>
  <si>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</si>
  <si>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</si>
  <si>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</si>
  <si>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</si>
  <si>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</si>
  <si>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</si>
  <si>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</si>
  <si>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</si>
  <si>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</si>
  <si>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</si>
  <si>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</si>
  <si>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</si>
  <si>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</si>
  <si>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</si>
  <si>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</si>
  <si>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</si>
  <si>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</si>
  <si>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</si>
  <si>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</si>
  <si>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</si>
  <si>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</si>
  <si>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</si>
  <si>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</si>
  <si>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</si>
  <si>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</si>
  <si>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</si>
  <si>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</si>
  <si>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</si>
  <si>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</si>
  <si>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</si>
  <si>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</si>
  <si>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</si>
  <si>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</si>
  <si>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</si>
  <si>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</si>
  <si>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</si>
  <si>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</si>
  <si>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</si>
  <si>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</si>
  <si>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</si>
  <si>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</si>
  <si>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</si>
  <si>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</si>
  <si>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</si>
  <si>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</si>
  <si>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</si>
  <si>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</si>
  <si>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</si>
  <si>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</si>
  <si>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</si>
  <si>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</si>
  <si>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</si>
  <si>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</si>
  <si>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</si>
  <si>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</si>
  <si>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</si>
  <si>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</si>
  <si>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</si>
  <si>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</si>
  <si>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</si>
  <si>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</si>
  <si>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</si>
  <si>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</si>
  <si>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</si>
  <si>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</si>
  <si>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</si>
  <si>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</si>
  <si>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</si>
  <si>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</si>
  <si>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</si>
  <si>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</si>
  <si>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</si>
  <si>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</si>
  <si>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</si>
  <si>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</si>
  <si>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</si>
  <si>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</si>
  <si>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</si>
  <si>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</si>
  <si>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</si>
  <si>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</si>
  <si>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</si>
  <si>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</si>
  <si>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</si>
  <si>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</si>
  <si>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</si>
  <si>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</si>
  <si>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</si>
  <si>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</si>
  <si>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</si>
  <si>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</si>
  <si>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</si>
  <si>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</si>
  <si>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</si>
  <si>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</si>
  <si>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</si>
  <si>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</si>
  <si>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</si>
  <si>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</si>
  <si>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</si>
  <si>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</si>
  <si>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</si>
  <si>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</si>
  <si>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</si>
  <si>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</si>
  <si>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</si>
  <si>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</si>
  <si>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</si>
  <si>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</si>
  <si>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</si>
  <si>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</si>
  <si>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</si>
  <si>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</si>
  <si>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</si>
  <si>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</si>
  <si>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</si>
  <si>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</si>
  <si>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</si>
  <si>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</si>
  <si>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</si>
  <si>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</si>
  <si>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</si>
  <si>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</si>
  <si>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</si>
  <si>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</si>
  <si>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</si>
  <si>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</si>
  <si>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</si>
  <si>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</si>
  <si>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</si>
  <si>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</si>
  <si>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</si>
  <si>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</si>
  <si>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</si>
  <si>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</si>
  <si>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</si>
  <si>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</si>
  <si>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</si>
  <si>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</si>
  <si>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</si>
  <si>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</si>
  <si>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</si>
  <si>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</si>
  <si>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</si>
  <si>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</si>
  <si>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</si>
  <si>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</si>
  <si>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</si>
  <si>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</si>
  <si>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</si>
  <si>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</si>
  <si>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</si>
  <si>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</si>
  <si>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</si>
  <si>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</si>
  <si>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</si>
  <si>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</si>
  <si>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</si>
  <si>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</si>
  <si>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</si>
  <si>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</si>
  <si>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</si>
  <si>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</si>
  <si>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</si>
  <si>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</si>
  <si>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</si>
  <si>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</si>
  <si>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</si>
  <si>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</si>
  <si>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</si>
  <si>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</si>
  <si>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</si>
  <si>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</si>
  <si>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</si>
  <si>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</si>
  <si>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</si>
  <si>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</si>
  <si>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</si>
  <si>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</si>
  <si>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</si>
  <si>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</si>
  <si>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</si>
  <si>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</si>
  <si>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</si>
  <si>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</si>
  <si>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</si>
  <si>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</si>
  <si>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</si>
  <si>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</si>
  <si>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</si>
  <si>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</si>
  <si>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</si>
  <si>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</si>
  <si>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</si>
  <si>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</si>
  <si>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</si>
  <si>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</si>
  <si>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</si>
  <si>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</si>
  <si>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</si>
  <si>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</si>
  <si>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</si>
  <si>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</si>
  <si>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</si>
  <si>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</si>
  <si>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</si>
  <si>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</si>
  <si>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</si>
  <si>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</si>
  <si>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</si>
  <si>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</si>
  <si>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</si>
  <si>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</si>
  <si>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</si>
  <si>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</si>
  <si>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</si>
  <si>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</si>
  <si>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</si>
  <si>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</si>
  <si>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</si>
  <si>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</si>
  <si>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</si>
  <si>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</si>
  <si>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</si>
  <si>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</si>
  <si>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</si>
  <si>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</si>
  <si>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</si>
  <si>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</si>
  <si>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</si>
  <si>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</si>
  <si>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</si>
  <si>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</si>
  <si>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</si>
  <si>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</si>
  <si>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</si>
  <si>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</si>
  <si>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</si>
  <si>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</si>
  <si>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</si>
  <si>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</si>
  <si>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</si>
  <si>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</si>
  <si>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</si>
  <si>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</si>
  <si>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</si>
  <si>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</si>
  <si>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</si>
  <si>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</si>
  <si>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</si>
  <si>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</si>
  <si>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</si>
  <si>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</si>
  <si>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</si>
  <si>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</si>
  <si>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</si>
  <si>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</si>
  <si>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</si>
  <si>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</si>
  <si>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</si>
  <si>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</si>
  <si>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</si>
  <si>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</si>
  <si>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</si>
  <si>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</si>
  <si>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</si>
  <si>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</si>
  <si>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</si>
  <si>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</si>
  <si>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</si>
  <si>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</si>
  <si>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</si>
  <si>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</si>
  <si>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</si>
  <si>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</si>
  <si>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</si>
  <si>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</si>
  <si>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</si>
  <si>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</si>
  <si>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</si>
  <si>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</si>
  <si>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</si>
  <si>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</si>
  <si>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</si>
  <si>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</si>
  <si>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</si>
  <si>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</si>
  <si>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</si>
  <si>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</si>
  <si>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</si>
  <si>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</si>
  <si>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</si>
  <si>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</si>
  <si>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</si>
  <si>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</si>
  <si>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</si>
  <si>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</si>
  <si>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</si>
  <si>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</si>
  <si>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</si>
  <si>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</si>
  <si>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</si>
  <si>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</si>
  <si>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</si>
  <si>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</si>
  <si>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</si>
  <si>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</si>
  <si>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</si>
  <si>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</si>
  <si>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</si>
  <si>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</si>
  <si>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</si>
  <si>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</si>
  <si>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</si>
  <si>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</si>
  <si>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</si>
  <si>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</si>
  <si>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</si>
  <si>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</si>
  <si>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</si>
  <si>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</si>
  <si>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</si>
  <si>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</si>
  <si>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</si>
  <si>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</si>
  <si>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</si>
  <si>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</si>
  <si>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</si>
  <si>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</si>
  <si>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</si>
  <si>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</si>
  <si>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</si>
  <si>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</si>
  <si>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</si>
  <si>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</si>
  <si>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</si>
  <si>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</si>
  <si>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</si>
  <si>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</si>
  <si>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</si>
  <si>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</si>
  <si>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</si>
  <si>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</si>
  <si>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</si>
  <si>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</si>
  <si>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</si>
  <si>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</si>
  <si>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</si>
  <si>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</si>
  <si>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</si>
  <si>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</si>
  <si>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</si>
  <si>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</si>
  <si>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</si>
  <si>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</si>
  <si>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</si>
  <si>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</si>
  <si>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</si>
  <si>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</si>
  <si>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</si>
  <si>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</si>
  <si>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</si>
  <si>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</si>
  <si>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</si>
  <si>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</si>
  <si>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</si>
  <si>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</si>
  <si>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</si>
  <si>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</si>
  <si>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</si>
  <si>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</si>
  <si>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</si>
  <si>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</si>
  <si>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</si>
  <si>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</si>
  <si>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</si>
  <si>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</si>
  <si>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</si>
  <si>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</si>
  <si>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</si>
  <si>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</si>
  <si>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</si>
  <si>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</si>
  <si>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</si>
  <si>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</si>
  <si>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</si>
  <si>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</si>
  <si>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</si>
  <si>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</si>
  <si>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</si>
  <si>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</si>
  <si>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</si>
  <si>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</si>
  <si>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</si>
  <si>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</si>
  <si>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</si>
  <si>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</si>
  <si>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</si>
  <si>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</si>
  <si>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</si>
  <si>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</si>
  <si>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</si>
  <si>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</si>
  <si>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</si>
  <si>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</si>
  <si>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</si>
  <si>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</si>
  <si>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</si>
  <si>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</si>
  <si>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</si>
  <si>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</si>
  <si>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</si>
  <si>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</si>
  <si>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</si>
  <si>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</si>
  <si>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</si>
  <si>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</si>
  <si>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</si>
  <si>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</si>
  <si>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</si>
  <si>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</si>
  <si>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</si>
  <si>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</si>
  <si>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</si>
  <si>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</si>
  <si>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</si>
  <si>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</si>
  <si>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</si>
  <si>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</si>
  <si>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</si>
  <si>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</si>
  <si>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</si>
  <si>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</si>
  <si>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</si>
  <si>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</si>
  <si>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</si>
  <si>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</si>
  <si>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</si>
  <si>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</si>
  <si>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</si>
  <si>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</si>
  <si>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</si>
  <si>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</si>
  <si>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</si>
  <si>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</si>
  <si>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</si>
  <si>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</si>
  <si>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</si>
  <si>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</si>
  <si>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</si>
  <si>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</si>
  <si>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</si>
  <si>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</si>
  <si>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</si>
  <si>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</si>
  <si>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</si>
  <si>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</si>
  <si>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</si>
  <si>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</si>
  <si>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</si>
  <si>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</si>
  <si>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</si>
  <si>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</si>
  <si>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</si>
  <si>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</si>
  <si>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</si>
  <si>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</si>
  <si>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</si>
  <si>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</si>
  <si>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</si>
  <si>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</si>
  <si>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</si>
  <si>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</si>
  <si>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</si>
  <si>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</si>
  <si>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</si>
  <si>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</si>
  <si>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</si>
  <si>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</si>
  <si>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</si>
  <si>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</si>
  <si>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</si>
  <si>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</si>
  <si>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</si>
  <si>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</si>
  <si>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</si>
  <si>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</si>
  <si>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</si>
  <si>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</si>
  <si>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</si>
  <si>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</si>
  <si>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</si>
  <si>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</si>
  <si>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</si>
  <si>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</si>
  <si>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</si>
  <si>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</si>
  <si>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</si>
  <si>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</si>
  <si>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</si>
  <si>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</si>
  <si>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</si>
  <si>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</si>
  <si>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</si>
  <si>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</si>
  <si>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</si>
  <si>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</si>
  <si>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</si>
  <si>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</si>
  <si>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</si>
  <si>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</si>
  <si>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</si>
  <si>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</si>
  <si>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</si>
  <si>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</si>
  <si>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</si>
  <si>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</si>
  <si>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</si>
  <si>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</si>
  <si>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</si>
  <si>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</si>
  <si>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</si>
  <si>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</si>
  <si>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</si>
  <si>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</si>
  <si>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</si>
  <si>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</si>
  <si>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</si>
  <si>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</si>
  <si>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</si>
  <si>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</si>
  <si>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</si>
  <si>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</si>
  <si>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</si>
  <si>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</si>
  <si>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</si>
  <si>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</si>
  <si>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</si>
  <si>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</si>
  <si>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</si>
  <si>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</si>
  <si>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</si>
  <si>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</si>
  <si>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</si>
  <si>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</si>
  <si>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</si>
  <si>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</si>
  <si>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</si>
  <si>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</si>
  <si>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</si>
  <si>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</si>
  <si>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</si>
  <si>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</si>
  <si>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</si>
  <si>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</si>
  <si>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</si>
  <si>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</si>
  <si>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</si>
  <si>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</si>
  <si>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</si>
  <si>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</si>
  <si>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</si>
  <si>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</si>
  <si>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</si>
  <si>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</si>
  <si>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</si>
  <si>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</si>
  <si>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</si>
  <si>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</si>
  <si>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</si>
  <si>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</si>
  <si>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</si>
  <si>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</si>
  <si>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</si>
  <si>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</si>
  <si>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</si>
  <si>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</si>
  <si>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</si>
  <si>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</si>
  <si>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</si>
  <si>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</si>
  <si>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</si>
  <si>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</si>
  <si>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</si>
  <si>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</si>
  <si>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</si>
  <si>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</si>
  <si>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</si>
  <si>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</si>
  <si>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</si>
  <si>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</si>
  <si>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</si>
  <si>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</si>
  <si>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</si>
  <si>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</si>
  <si>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</si>
  <si>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</si>
  <si>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</si>
  <si>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</si>
  <si>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</si>
  <si>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</si>
  <si>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</si>
  <si>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</si>
  <si>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</si>
  <si>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</si>
  <si>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</si>
  <si>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</si>
  <si>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</si>
  <si>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</si>
  <si>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</si>
  <si>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</si>
  <si>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</si>
  <si>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</si>
  <si>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</si>
  <si>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</si>
  <si>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</si>
  <si>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</si>
  <si>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</si>
  <si>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</si>
  <si>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</si>
  <si>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</si>
  <si>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</si>
  <si>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</si>
  <si>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</si>
  <si>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</si>
  <si>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</si>
  <si>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</si>
  <si>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</si>
  <si>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</si>
  <si>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</si>
  <si>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</si>
  <si>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</si>
  <si>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</si>
  <si>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</si>
  <si>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</si>
  <si>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</si>
  <si>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</si>
  <si>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</si>
  <si>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</si>
  <si>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</si>
  <si>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</si>
  <si>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</si>
  <si>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</si>
  <si>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</si>
  <si>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</si>
  <si>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</si>
  <si>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</si>
  <si>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</si>
  <si>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</si>
  <si>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</si>
  <si>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</si>
  <si>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</si>
  <si>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</si>
  <si>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</si>
  <si>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</si>
  <si>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</si>
  <si>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</si>
  <si>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</si>
  <si>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</si>
  <si>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</si>
  <si>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</si>
  <si>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</si>
  <si>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</si>
  <si>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</si>
  <si>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</si>
  <si>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</si>
  <si>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</si>
  <si>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</si>
  <si>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</si>
  <si>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</si>
  <si>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</si>
  <si>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</si>
  <si>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</si>
  <si>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</si>
  <si>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</si>
  <si>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</si>
  <si>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</si>
  <si>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</si>
  <si>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</si>
  <si>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</si>
  <si>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</si>
  <si>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</si>
  <si>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</si>
  <si>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</si>
  <si>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</si>
  <si>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</si>
  <si>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</si>
  <si>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</si>
  <si>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</si>
  <si>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</si>
  <si>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</si>
  <si>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</si>
  <si>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</si>
  <si>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</si>
  <si>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</si>
  <si>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</si>
  <si>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</si>
  <si>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</si>
  <si>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</si>
  <si>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</si>
  <si>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</si>
  <si>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</si>
  <si>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</si>
  <si>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</si>
  <si>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</si>
  <si>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</si>
  <si>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</si>
  <si>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</si>
  <si>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</si>
  <si>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</si>
  <si>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</si>
  <si>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</si>
  <si>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</si>
  <si>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</si>
  <si>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</si>
  <si>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</si>
  <si>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</si>
  <si>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</si>
  <si>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</si>
  <si>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</si>
  <si>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</si>
  <si>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</si>
  <si>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</si>
  <si>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</si>
  <si>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</si>
  <si>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</si>
  <si>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</si>
  <si>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</si>
  <si>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</si>
  <si>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</si>
  <si>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</si>
  <si>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</si>
  <si>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</si>
  <si>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</si>
  <si>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</si>
  <si>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</si>
  <si>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</si>
  <si>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</si>
  <si>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</si>
  <si>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</si>
  <si>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</si>
  <si>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</si>
  <si>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</si>
  <si>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</si>
  <si>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</si>
  <si>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</si>
  <si>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</si>
  <si>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</si>
  <si>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</si>
  <si>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</si>
  <si>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</si>
  <si>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</si>
  <si>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</si>
  <si>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</si>
  <si>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</si>
  <si>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</si>
  <si>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</si>
  <si>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</si>
  <si>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</si>
  <si>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</si>
  <si>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</si>
  <si>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</si>
  <si>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</si>
  <si>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</si>
  <si>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</si>
  <si>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</si>
  <si>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</si>
  <si>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</si>
  <si>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</si>
  <si>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</si>
  <si>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</si>
  <si>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</si>
  <si>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</si>
  <si>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</si>
  <si>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</si>
  <si>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</si>
  <si>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</si>
  <si>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</si>
  <si>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</si>
  <si>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</si>
  <si>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</si>
  <si>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</si>
  <si>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</si>
  <si>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</si>
  <si>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</si>
  <si>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</si>
  <si>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</si>
  <si>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</si>
  <si>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</si>
  <si>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</si>
  <si>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</si>
  <si>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</si>
  <si>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</si>
  <si>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</si>
  <si>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</si>
  <si>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</si>
  <si>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</si>
  <si>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</si>
  <si>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</si>
  <si>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</si>
  <si>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</si>
  <si>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</si>
  <si>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</si>
  <si>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</si>
  <si>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</si>
  <si>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</si>
  <si>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</si>
  <si>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</si>
  <si>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</si>
  <si>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</si>
  <si>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</si>
  <si>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</si>
  <si>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</si>
  <si>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</si>
  <si>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</si>
  <si>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</si>
  <si>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</si>
  <si>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</si>
  <si>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</si>
  <si>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</si>
  <si>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</si>
  <si>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</si>
  <si>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</si>
  <si>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</si>
  <si>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</si>
  <si>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</si>
  <si>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</si>
  <si>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</si>
  <si>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</si>
  <si>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</si>
  <si>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</si>
  <si>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</si>
  <si>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</si>
  <si>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</si>
  <si>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</si>
  <si>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</si>
  <si>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</si>
  <si>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</si>
  <si>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</si>
  <si>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</si>
  <si>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</si>
  <si>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</si>
  <si>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</si>
  <si>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</si>
  <si>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</si>
  <si>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</si>
  <si>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</si>
  <si>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</si>
  <si>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</si>
  <si>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</si>
  <si>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</si>
  <si>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</si>
  <si>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</si>
  <si>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</si>
  <si>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</si>
  <si>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</si>
  <si>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</si>
  <si>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</si>
  <si>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</si>
  <si>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</si>
  <si>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</si>
  <si>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</si>
  <si>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</si>
  <si>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</si>
  <si>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</si>
  <si>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</si>
  <si>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</si>
  <si>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</si>
  <si>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</si>
  <si>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</si>
  <si>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</si>
  <si>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</si>
  <si>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</si>
  <si>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</si>
  <si>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</si>
  <si>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</si>
  <si>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</si>
  <si>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</si>
  <si>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</si>
  <si>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</si>
  <si>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</si>
  <si>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</si>
  <si>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</si>
  <si>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</si>
  <si>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</si>
  <si>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</si>
  <si>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</si>
  <si>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</si>
  <si>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</si>
  <si>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</si>
  <si>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</si>
  <si>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</si>
  <si>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</si>
  <si>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</si>
  <si>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</si>
  <si>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</si>
  <si>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</si>
  <si>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</si>
  <si>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</si>
  <si>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</si>
  <si>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</si>
  <si>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</si>
  <si>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</si>
  <si>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</si>
  <si>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</si>
  <si>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</si>
  <si>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</si>
  <si>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</si>
  <si>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</si>
  <si>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</si>
  <si>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</si>
  <si>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</si>
  <si>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</si>
  <si>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</si>
  <si>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</si>
  <si>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</si>
  <si>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</si>
  <si>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</si>
  <si>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</si>
  <si>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</si>
  <si>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</si>
  <si>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</si>
  <si>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</si>
  <si>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</si>
  <si>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</si>
  <si>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</si>
  <si>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</si>
  <si>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</si>
  <si>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</si>
  <si>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</si>
  <si>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</si>
  <si>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</si>
  <si>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</si>
  <si>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</si>
  <si>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</si>
  <si>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</si>
  <si>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</si>
  <si>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</si>
  <si>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</si>
  <si>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</si>
  <si>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</si>
  <si>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</si>
  <si>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</si>
  <si>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</si>
  <si>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</si>
  <si>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</si>
  <si>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</si>
  <si>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</si>
  <si>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</si>
  <si>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</si>
  <si>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</si>
  <si>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</si>
  <si>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</si>
  <si>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</si>
  <si>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</si>
  <si>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</si>
  <si>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</si>
  <si>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</si>
  <si>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</si>
  <si>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</si>
  <si>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</si>
  <si>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</si>
  <si>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</si>
  <si>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</si>
  <si>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</si>
  <si>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</si>
  <si>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</si>
  <si>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</si>
  <si>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</si>
  <si>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</si>
  <si>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</si>
  <si>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</si>
  <si>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</si>
  <si>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</si>
  <si>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</si>
  <si>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</si>
  <si>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</si>
  <si>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</si>
  <si>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</si>
  <si>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</si>
  <si>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</si>
  <si>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</si>
  <si>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</si>
  <si>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</si>
  <si>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</si>
  <si>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</si>
  <si>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</si>
  <si>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</si>
  <si>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</si>
  <si>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</si>
  <si>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</si>
  <si>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</si>
  <si>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</si>
  <si>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</si>
  <si>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</si>
  <si>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</si>
  <si>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</si>
  <si>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</si>
  <si>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</si>
  <si>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</si>
  <si>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</si>
  <si>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</si>
  <si>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</si>
  <si>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</si>
  <si>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</si>
  <si>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</si>
  <si>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</si>
  <si>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</si>
  <si>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</si>
  <si>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</si>
  <si>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</si>
  <si>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</si>
  <si>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</si>
  <si>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</si>
  <si>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</si>
  <si>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</si>
  <si>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</si>
  <si>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</si>
  <si>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</si>
  <si>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</si>
  <si>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</si>
  <si>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</si>
  <si>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</si>
  <si>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</si>
  <si>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</si>
  <si>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</si>
  <si>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</si>
  <si>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</si>
  <si>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</si>
  <si>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</si>
  <si>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</si>
  <si>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</si>
  <si>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</si>
  <si>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</si>
  <si>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</si>
  <si>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</si>
  <si>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</si>
  <si>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</si>
  <si>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</si>
  <si>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</si>
  <si>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</si>
  <si>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</si>
  <si>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</si>
  <si>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</si>
  <si>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</si>
  <si>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</si>
  <si>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</si>
  <si>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</si>
  <si>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</si>
  <si>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</si>
  <si>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</si>
  <si>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</si>
  <si>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</si>
  <si>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</si>
  <si>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</si>
  <si>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</si>
  <si>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</si>
  <si>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</si>
  <si>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</si>
  <si>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</si>
  <si>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</si>
  <si>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</si>
  <si>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</si>
  <si>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</si>
  <si>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</si>
  <si>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</si>
  <si>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</si>
  <si>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</si>
  <si>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</si>
  <si>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</si>
  <si>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</si>
  <si>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</si>
  <si>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</si>
  <si>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</si>
  <si>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</si>
  <si>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</si>
  <si>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</si>
  <si>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</si>
  <si>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</si>
  <si>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</si>
  <si>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</si>
  <si>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</si>
  <si>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</si>
  <si>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</si>
  <si>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</si>
  <si>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</si>
  <si>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</si>
  <si>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</si>
  <si>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</si>
  <si>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</si>
  <si>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</si>
  <si>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</si>
  <si>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</si>
  <si>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</si>
  <si>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</si>
  <si>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</si>
  <si>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</si>
  <si>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</si>
  <si>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</si>
  <si>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</si>
  <si>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</si>
  <si>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</si>
  <si>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</si>
  <si>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</si>
  <si>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</si>
  <si>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</si>
  <si>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</si>
  <si>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</si>
  <si>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</si>
  <si>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</si>
  <si>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</si>
  <si>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</si>
  <si>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</si>
  <si>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</si>
  <si>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</si>
  <si>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</si>
  <si>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</si>
  <si>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</si>
  <si>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</si>
  <si>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</si>
  <si>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</si>
  <si>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</si>
  <si>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</si>
  <si>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</si>
  <si>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</si>
  <si>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</si>
  <si>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</si>
  <si>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</si>
  <si>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</si>
  <si>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</si>
  <si>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</si>
  <si>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</si>
  <si>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</si>
  <si>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</si>
  <si>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</si>
  <si>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</si>
  <si>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</si>
  <si>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</si>
  <si>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</si>
  <si>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</si>
  <si>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</si>
  <si>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</si>
  <si>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</si>
  <si>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</si>
  <si>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</si>
  <si>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</si>
  <si>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</si>
  <si>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</si>
  <si>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</si>
  <si>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</si>
  <si>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</si>
  <si>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</si>
  <si>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</si>
  <si>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</si>
  <si>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</si>
  <si>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</si>
  <si>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</si>
  <si>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</si>
  <si>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</si>
  <si>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</si>
  <si>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</si>
  <si>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</si>
  <si>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</si>
  <si>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</si>
  <si>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</si>
  <si>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</si>
  <si>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</si>
  <si>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</si>
  <si>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</si>
  <si>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</si>
  <si>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</si>
  <si>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</si>
  <si>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</si>
  <si>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</si>
  <si>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</si>
  <si>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</si>
  <si>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</si>
  <si>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</si>
  <si>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</si>
  <si>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</si>
  <si>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</si>
  <si>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</si>
  <si>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</si>
  <si>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</si>
  <si>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</si>
  <si>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</si>
  <si>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</si>
  <si>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</si>
  <si>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</si>
  <si>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</si>
  <si>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</si>
  <si>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</si>
  <si>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</si>
  <si>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</si>
  <si>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</si>
  <si>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</si>
  <si>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</si>
  <si>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</si>
  <si>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</si>
  <si>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</si>
  <si>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</si>
  <si>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</si>
  <si>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</si>
  <si>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</si>
  <si>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</si>
  <si>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</si>
  <si>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</si>
  <si>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</si>
  <si>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</si>
  <si>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</si>
  <si>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</si>
  <si>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</si>
  <si>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</si>
  <si>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</si>
  <si>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</si>
  <si>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</si>
  <si>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</si>
  <si>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</si>
  <si>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</si>
  <si>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</si>
  <si>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</si>
  <si>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</si>
  <si>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</si>
  <si>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</si>
  <si>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</si>
  <si>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</si>
  <si>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</si>
  <si>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</si>
  <si>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</si>
  <si>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</si>
  <si>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</si>
  <si>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</si>
  <si>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</si>
  <si>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</si>
  <si>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</si>
  <si>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</si>
  <si>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</si>
  <si>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</si>
  <si>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</si>
  <si>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</si>
  <si>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</si>
  <si>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</si>
  <si>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</si>
  <si>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</si>
  <si>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</si>
  <si>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</si>
  <si>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</si>
  <si>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</si>
  <si>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</si>
  <si>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</si>
  <si>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</si>
  <si>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</si>
  <si>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</si>
  <si>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</si>
  <si>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</si>
  <si>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</si>
  <si>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</si>
  <si>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</si>
  <si>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</si>
  <si>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</si>
  <si>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</si>
  <si>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</si>
  <si>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</si>
  <si>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</si>
  <si>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</si>
  <si>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</si>
  <si>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</si>
  <si>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</si>
  <si>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</si>
  <si>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</si>
  <si>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</si>
  <si>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</si>
  <si>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</si>
  <si>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</si>
  <si>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</si>
  <si>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</si>
  <si>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</si>
  <si>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</si>
  <si>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</si>
  <si>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</si>
  <si>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</si>
  <si>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</si>
  <si>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</si>
  <si>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</si>
  <si>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</si>
  <si>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</si>
  <si>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</si>
  <si>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</si>
  <si>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</si>
  <si>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</si>
  <si>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</si>
  <si>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</si>
  <si>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</si>
  <si>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</si>
  <si>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</si>
  <si>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</si>
  <si>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</si>
  <si>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</si>
  <si>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</si>
  <si>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</si>
  <si>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</si>
  <si>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</si>
  <si>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</si>
  <si>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</si>
  <si>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</si>
  <si>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</si>
  <si>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</si>
  <si>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</si>
  <si>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</si>
  <si>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</si>
  <si>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</si>
  <si>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</si>
  <si>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</si>
  <si>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</si>
  <si>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</si>
  <si>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</si>
  <si>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</si>
  <si>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</si>
  <si>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</si>
  <si>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</si>
  <si>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</si>
  <si>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</si>
  <si>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</si>
  <si>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</si>
  <si>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</si>
  <si>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</si>
  <si>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</si>
  <si>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</si>
  <si>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</si>
  <si>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</si>
  <si>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</si>
  <si>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</si>
  <si>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</si>
  <si>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</si>
  <si>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</si>
  <si>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</si>
  <si>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</si>
  <si>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</si>
  <si>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</si>
  <si>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</si>
  <si>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</si>
  <si>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</si>
  <si>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</si>
  <si>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</si>
  <si>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</si>
  <si>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</si>
  <si>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</si>
  <si>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</si>
  <si>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</si>
  <si>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</si>
  <si>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</si>
  <si>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</si>
  <si>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</si>
  <si>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</si>
  <si>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</si>
  <si>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</si>
  <si>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</si>
  <si>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</si>
  <si>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</si>
  <si>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</si>
  <si>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</si>
  <si>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</si>
  <si>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</si>
  <si>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</si>
  <si>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</si>
  <si>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</si>
  <si>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</si>
  <si>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</si>
  <si>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</si>
  <si>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</si>
  <si>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</si>
  <si>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</si>
  <si>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</si>
  <si>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</si>
  <si>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</si>
  <si>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</si>
  <si>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</si>
  <si>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</si>
  <si>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</si>
  <si>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</si>
  <si>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</si>
  <si>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</si>
  <si>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</si>
  <si>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</si>
  <si>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</si>
  <si>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</si>
  <si>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</si>
  <si>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</si>
  <si>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</si>
  <si>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</si>
  <si>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</si>
  <si>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</si>
  <si>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</si>
  <si>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</si>
  <si>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</si>
  <si>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</si>
  <si>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</si>
  <si>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</si>
  <si>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</si>
  <si>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</si>
  <si>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</si>
  <si>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</si>
  <si>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</si>
  <si>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</si>
  <si>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</si>
  <si>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</si>
  <si>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</si>
  <si>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</si>
  <si>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</si>
  <si>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</si>
  <si>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</si>
  <si>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</si>
  <si>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</si>
  <si>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</si>
  <si>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</si>
  <si>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</si>
  <si>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</si>
  <si>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</si>
  <si>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</si>
  <si>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</si>
  <si>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</si>
  <si>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</si>
  <si>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</si>
  <si>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</si>
  <si>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</si>
  <si>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</si>
  <si>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</si>
  <si>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</si>
  <si>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</si>
  <si>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</si>
  <si>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</si>
  <si>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</si>
  <si>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</si>
  <si>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</si>
  <si>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</si>
  <si>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</si>
  <si>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</si>
  <si>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</si>
  <si>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</si>
  <si>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</si>
  <si>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</si>
  <si>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</si>
  <si>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</si>
  <si>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</si>
  <si>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</si>
  <si>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</si>
  <si>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</si>
  <si>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</si>
  <si>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</si>
  <si>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</si>
  <si>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</si>
  <si>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</si>
  <si>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</si>
  <si>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</si>
  <si>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</si>
  <si>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</si>
  <si>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</si>
  <si>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</si>
  <si>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</si>
  <si>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</si>
  <si>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</si>
  <si>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</si>
  <si>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</si>
  <si>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</si>
  <si>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</si>
  <si>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</si>
  <si>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</si>
  <si>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</si>
  <si>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</si>
  <si>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</si>
  <si>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</si>
  <si>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</si>
  <si>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</si>
  <si>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</si>
  <si>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</si>
  <si>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</si>
  <si>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</si>
  <si>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</si>
  <si>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</si>
  <si>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</si>
  <si>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</si>
  <si>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</si>
  <si>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</si>
  <si>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</si>
  <si>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</si>
  <si>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</si>
  <si>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</si>
  <si>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</si>
  <si>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</si>
  <si>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</si>
  <si>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</si>
  <si>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</si>
  <si>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</si>
  <si>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</si>
  <si>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</si>
  <si>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</si>
  <si>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</si>
  <si>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</si>
  <si>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</si>
  <si>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</si>
  <si>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</si>
  <si>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</si>
  <si>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</si>
  <si>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</si>
  <si>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</si>
  <si>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</si>
  <si>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</si>
  <si>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</si>
  <si>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</si>
  <si>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</si>
  <si>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</si>
  <si>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</si>
  <si>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</si>
  <si>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</si>
  <si>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</si>
  <si>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</si>
  <si>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</si>
  <si>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</si>
  <si>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</si>
  <si>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</si>
  <si>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</si>
  <si>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</si>
  <si>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</si>
  <si>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</si>
  <si>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</si>
  <si>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</si>
  <si>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</si>
  <si>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</si>
  <si>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</si>
  <si>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</si>
  <si>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</si>
  <si>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</si>
  <si>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</si>
  <si>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</si>
  <si>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</si>
  <si>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</si>
  <si>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</si>
  <si>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</si>
  <si>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</si>
  <si>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</si>
  <si>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</si>
  <si>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</si>
  <si>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</si>
  <si>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</si>
  <si>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</si>
  <si>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</si>
  <si>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</si>
  <si>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</si>
  <si>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</si>
  <si>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</si>
  <si>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</si>
  <si>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</si>
  <si>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</si>
  <si>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</si>
  <si>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</si>
  <si>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</si>
  <si>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</si>
  <si>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</si>
  <si>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</si>
  <si>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</si>
  <si>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</si>
  <si>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</si>
  <si>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</si>
  <si>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</si>
  <si>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</si>
  <si>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</si>
  <si>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</si>
  <si>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</si>
  <si>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</si>
  <si>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</si>
  <si>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</si>
  <si>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</si>
  <si>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</si>
  <si>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</si>
  <si>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</si>
  <si>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</si>
  <si>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</si>
  <si>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</si>
  <si>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</si>
  <si>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</si>
  <si>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</si>
  <si>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</si>
  <si>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</si>
  <si>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</si>
  <si>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</si>
  <si>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</si>
  <si>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</si>
  <si>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</si>
  <si>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</si>
  <si>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</si>
  <si>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</si>
  <si>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</si>
  <si>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</si>
  <si>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</si>
  <si>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</si>
  <si>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</si>
  <si>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</si>
  <si>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</si>
  <si>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</si>
  <si>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</si>
  <si>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</si>
  <si>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</si>
  <si>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</si>
  <si>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</si>
  <si>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</si>
  <si>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</si>
  <si>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</si>
  <si>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</si>
  <si>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</si>
  <si>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</si>
  <si>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</si>
  <si>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</si>
  <si>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</si>
  <si>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</si>
  <si>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</si>
  <si>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</si>
  <si>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</si>
  <si>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</si>
  <si>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</si>
  <si>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</si>
  <si>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</si>
  <si>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</si>
  <si>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</si>
  <si>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</si>
  <si>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</si>
  <si>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</si>
  <si>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</si>
  <si>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</si>
  <si>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</si>
  <si>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</si>
  <si>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</si>
  <si>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</si>
  <si>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</si>
  <si>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</si>
  <si>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</si>
  <si>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</si>
  <si>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</si>
  <si>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</si>
  <si>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</si>
  <si>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</si>
  <si>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</si>
  <si>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</si>
  <si>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</si>
  <si>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</si>
  <si>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</si>
  <si>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</si>
  <si>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</si>
  <si>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</si>
  <si>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</si>
  <si>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</si>
  <si>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</si>
  <si>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</si>
  <si>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</si>
  <si>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</si>
  <si>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</si>
  <si>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</si>
  <si>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</si>
  <si>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</si>
  <si>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</si>
  <si>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</si>
  <si>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</si>
  <si>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</si>
  <si>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</si>
  <si>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</si>
  <si>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</si>
  <si>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</si>
  <si>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</si>
  <si>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</si>
  <si>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</si>
  <si>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</si>
  <si>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</si>
  <si>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</si>
  <si>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</si>
  <si>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</si>
  <si>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</si>
  <si>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</si>
  <si>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</si>
  <si>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</si>
  <si>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</si>
  <si>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</si>
  <si>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</si>
  <si>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</si>
  <si>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</si>
  <si>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</si>
  <si>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</si>
  <si>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</si>
  <si>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</si>
  <si>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</si>
  <si>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</si>
  <si>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</si>
  <si>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</si>
  <si>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</si>
  <si>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</si>
  <si>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</si>
  <si>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</si>
  <si>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</si>
  <si>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</si>
  <si>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</si>
  <si>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</si>
  <si>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</si>
  <si>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</si>
  <si>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</si>
  <si>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</si>
  <si>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</si>
  <si>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</si>
  <si>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</si>
  <si>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</si>
  <si>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</si>
  <si>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</si>
  <si>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</si>
  <si>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</si>
  <si>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</si>
  <si>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</si>
  <si>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</si>
  <si>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</si>
  <si>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</si>
  <si>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</si>
  <si>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</si>
  <si>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</si>
  <si>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</si>
  <si>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</si>
  <si>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</si>
  <si>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</si>
  <si>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</si>
  <si>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</si>
  <si>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</si>
  <si>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</si>
  <si>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</si>
  <si>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</si>
  <si>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</si>
  <si>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</si>
  <si>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</si>
  <si>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</si>
  <si>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</si>
  <si>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</si>
  <si>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</si>
  <si>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</si>
  <si>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</si>
  <si>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</si>
  <si>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</si>
  <si>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</si>
  <si>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</si>
  <si>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</si>
  <si>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</si>
  <si>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</si>
  <si>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</si>
  <si>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</si>
  <si>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</si>
  <si>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</si>
  <si>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</si>
  <si>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</si>
  <si>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</si>
  <si>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</si>
  <si>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</si>
  <si>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</si>
  <si>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</si>
  <si>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</si>
  <si>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</si>
  <si>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</si>
  <si>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</si>
  <si>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</si>
  <si>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</si>
  <si>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</si>
  <si>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</si>
  <si>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</si>
  <si>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</si>
  <si>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</si>
  <si>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</si>
  <si>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</si>
  <si>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</si>
  <si>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</si>
  <si>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</si>
  <si>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</si>
  <si>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</si>
  <si>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</si>
  <si>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</si>
  <si>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</si>
  <si>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</si>
  <si>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</si>
  <si>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</si>
  <si>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</si>
  <si>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</si>
  <si>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</si>
  <si>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</si>
  <si>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</si>
  <si>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</si>
  <si>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</si>
  <si>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</si>
  <si>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</si>
  <si>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</si>
  <si>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</si>
  <si>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</si>
  <si>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</si>
  <si>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</si>
  <si>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</si>
  <si>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</si>
  <si>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</si>
  <si>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</si>
  <si>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</si>
  <si>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</si>
  <si>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</si>
  <si>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</si>
  <si>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</si>
  <si>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</si>
  <si>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</si>
  <si>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</si>
  <si>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</si>
  <si>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</si>
  <si>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</si>
  <si>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</si>
  <si>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</si>
  <si>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</si>
  <si>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</si>
  <si>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</si>
  <si>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</si>
  <si>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</si>
  <si>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</si>
  <si>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</si>
  <si>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</si>
  <si>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</si>
  <si>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</si>
  <si>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</si>
  <si>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</si>
  <si>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</si>
  <si>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</si>
  <si>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</si>
  <si>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</si>
  <si>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</si>
  <si>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</si>
  <si>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</si>
  <si>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</si>
  <si>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</si>
  <si>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</si>
  <si>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</si>
  <si>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</si>
  <si>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</si>
  <si>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</si>
  <si>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</si>
  <si>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</si>
  <si>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</si>
  <si>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</si>
  <si>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</si>
  <si>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</si>
  <si>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</si>
  <si>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</si>
  <si>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</si>
  <si>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</si>
  <si>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</si>
  <si>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</si>
  <si>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</si>
  <si>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</si>
  <si>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</si>
  <si>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</si>
  <si>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</si>
  <si>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</si>
  <si>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</si>
  <si>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</si>
  <si>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</si>
  <si>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</si>
  <si>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</si>
  <si>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</si>
  <si>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</si>
  <si>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</si>
  <si>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</si>
  <si>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</si>
  <si>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</si>
  <si>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</si>
  <si>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</si>
  <si>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</si>
  <si>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</si>
  <si>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</si>
  <si>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</si>
  <si>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</si>
  <si>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</si>
  <si>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</si>
  <si>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</si>
  <si>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</si>
  <si>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</si>
  <si>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</si>
  <si>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</si>
  <si>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</si>
  <si>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</si>
  <si>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</si>
  <si>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</si>
  <si>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</si>
  <si>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</si>
  <si>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</si>
  <si>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</si>
  <si>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</si>
  <si>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</si>
  <si>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</si>
  <si>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</si>
  <si>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</si>
  <si>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</si>
  <si>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</si>
  <si>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</si>
  <si>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</si>
  <si>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</si>
  <si>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</si>
  <si>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</si>
  <si>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</si>
  <si>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</si>
  <si>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</si>
  <si>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</si>
  <si>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</si>
  <si>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</si>
  <si>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</si>
  <si>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</si>
  <si>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</si>
  <si>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</si>
  <si>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</si>
  <si>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</si>
  <si>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</si>
  <si>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</si>
  <si>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</si>
  <si>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</si>
  <si>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</si>
  <si>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</si>
  <si>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</si>
  <si>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</si>
  <si>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</si>
  <si>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</si>
  <si>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</si>
  <si>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</si>
  <si>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</si>
  <si>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</si>
  <si>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</si>
  <si>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</si>
  <si>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</si>
  <si>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</si>
  <si>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</si>
  <si>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</si>
  <si>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</si>
  <si>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</si>
  <si>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</si>
  <si>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</si>
  <si>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</si>
  <si>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</si>
  <si>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</si>
  <si>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</si>
  <si>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</si>
  <si>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</si>
  <si>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</si>
  <si>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</si>
  <si>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</si>
  <si>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</si>
  <si>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</si>
  <si>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</si>
  <si>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</si>
  <si>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</si>
  <si>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</si>
  <si>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</si>
  <si>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</si>
  <si>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</si>
  <si>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</si>
  <si>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</si>
  <si>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</si>
  <si>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</si>
  <si>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</si>
  <si>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</si>
  <si>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</si>
  <si>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</si>
  <si>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</si>
  <si>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</si>
  <si>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</si>
  <si>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</si>
  <si>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</si>
  <si>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</si>
  <si>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</si>
  <si>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</si>
  <si>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</si>
  <si>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</si>
  <si>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</si>
  <si>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</si>
  <si>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</si>
  <si>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</si>
  <si>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</si>
  <si>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</si>
  <si>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</si>
  <si>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</si>
  <si>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</si>
  <si>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</si>
  <si>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</si>
  <si>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</si>
  <si>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</si>
  <si>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</si>
  <si>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</si>
  <si>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</si>
  <si>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</si>
  <si>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</si>
  <si>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</si>
  <si>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</si>
  <si>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</si>
  <si>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</si>
  <si>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</si>
  <si>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</si>
  <si>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</si>
  <si>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</si>
  <si>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</si>
  <si>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</si>
  <si>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</si>
  <si>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</si>
  <si>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</si>
  <si>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</si>
  <si>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</si>
  <si>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</si>
  <si>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</si>
  <si>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</si>
  <si>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</si>
  <si>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</si>
  <si>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</si>
  <si>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</si>
  <si>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</si>
  <si>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</si>
  <si>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</si>
  <si>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</si>
  <si>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</si>
  <si>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</si>
  <si>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</si>
  <si>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</si>
  <si>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</si>
  <si>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</si>
  <si>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</si>
  <si>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</si>
  <si>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</si>
  <si>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</si>
  <si>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</si>
  <si>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</si>
  <si>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</si>
  <si>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</si>
  <si>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</si>
  <si>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</si>
  <si>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</si>
  <si>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</si>
  <si>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</si>
  <si>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</si>
  <si>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</si>
  <si>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</si>
  <si>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</si>
  <si>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</si>
  <si>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</si>
  <si>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</si>
  <si>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</si>
  <si>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</si>
  <si>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</si>
  <si>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</si>
  <si>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</si>
  <si>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</si>
  <si>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</si>
  <si>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</si>
  <si>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</si>
  <si>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</si>
  <si>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</si>
  <si>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</si>
  <si>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</si>
  <si>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</si>
  <si>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</si>
  <si>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</si>
  <si>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</si>
  <si>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</si>
  <si>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</si>
  <si>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</si>
  <si>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</si>
  <si>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</si>
  <si>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</si>
  <si>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</si>
  <si>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</si>
  <si>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</si>
  <si>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</si>
  <si>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</si>
  <si>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</si>
  <si>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</si>
  <si>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</si>
  <si>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</si>
  <si>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</si>
  <si>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</si>
  <si>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</si>
  <si>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</si>
  <si>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</si>
  <si>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</si>
  <si>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</si>
  <si>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</si>
  <si>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</si>
  <si>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</si>
  <si>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</si>
  <si>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</si>
  <si>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</si>
  <si>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</si>
  <si>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</si>
  <si>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</si>
  <si>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</si>
  <si>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</si>
  <si>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</si>
  <si>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</si>
  <si>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</si>
  <si>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</si>
  <si>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</si>
  <si>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</si>
  <si>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</si>
  <si>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</si>
  <si>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</si>
  <si>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</si>
  <si>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</si>
  <si>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</si>
  <si>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</si>
  <si>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</si>
  <si>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</si>
  <si>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</si>
  <si>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</si>
  <si>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</si>
  <si>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</si>
  <si>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</si>
  <si>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</si>
  <si>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</si>
  <si>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</si>
  <si>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</si>
  <si>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</si>
  <si>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</si>
  <si>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</si>
  <si>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</si>
  <si>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</si>
  <si>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</si>
  <si>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</si>
  <si>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</si>
  <si>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</si>
  <si>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</si>
  <si>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</si>
  <si>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</si>
  <si>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</si>
  <si>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</si>
  <si>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</si>
  <si>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</si>
  <si>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</si>
  <si>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</si>
  <si>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</si>
  <si>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</si>
  <si>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</si>
  <si>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</si>
  <si>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</si>
  <si>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</si>
  <si>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</si>
  <si>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</si>
  <si>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</si>
  <si>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</si>
  <si>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</si>
  <si>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</si>
  <si>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</si>
  <si>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</si>
  <si>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</si>
  <si>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</si>
  <si>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</si>
  <si>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</si>
  <si>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</si>
  <si>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</si>
  <si>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</si>
  <si>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</si>
  <si>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</si>
  <si>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</si>
  <si>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</si>
  <si>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</si>
  <si>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</si>
  <si>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</si>
  <si>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</si>
  <si>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</si>
  <si>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</si>
  <si>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</si>
  <si>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</si>
  <si>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</si>
  <si>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</si>
  <si>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</si>
  <si>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</si>
  <si>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</si>
  <si>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</si>
  <si>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</si>
  <si>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</si>
  <si>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</si>
  <si>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</si>
  <si>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</si>
  <si>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</si>
  <si>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</si>
  <si>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</si>
  <si>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</si>
  <si>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</si>
  <si>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</si>
  <si>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</si>
  <si>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</si>
  <si>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</si>
  <si>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</si>
  <si>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</si>
  <si>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</si>
  <si>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</si>
  <si>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</si>
  <si>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</si>
  <si>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</si>
  <si>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</si>
  <si>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</si>
  <si>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</si>
  <si>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</si>
  <si>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</si>
  <si>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</si>
  <si>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</si>
  <si>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</si>
  <si>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</si>
  <si>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</si>
  <si>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</si>
  <si>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</si>
  <si>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</si>
  <si>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</si>
  <si>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</si>
  <si>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</si>
  <si>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</si>
  <si>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</si>
  <si>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</si>
  <si>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</si>
  <si>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</si>
  <si>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</si>
  <si>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</si>
  <si>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</si>
  <si>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</si>
  <si>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</si>
  <si>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</si>
  <si>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</si>
  <si>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</si>
  <si>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</si>
  <si>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</si>
  <si>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</si>
  <si>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</si>
  <si>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</si>
  <si>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</si>
  <si>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</si>
  <si>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</si>
  <si>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</si>
  <si>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</si>
  <si>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</si>
  <si>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</si>
  <si>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</si>
  <si>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</si>
  <si>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</si>
  <si>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</si>
  <si>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</si>
  <si>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</si>
  <si>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</si>
  <si>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</si>
  <si>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</si>
  <si>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</si>
  <si>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</si>
  <si>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</si>
  <si>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</si>
  <si>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</si>
  <si>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</si>
  <si>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</si>
  <si>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</si>
  <si>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</si>
  <si>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</si>
  <si>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</si>
  <si>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</si>
  <si>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</si>
  <si>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</si>
  <si>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</si>
  <si>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</si>
  <si>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</si>
  <si>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</si>
  <si>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</si>
  <si>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</si>
  <si>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</si>
  <si>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</si>
  <si>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</si>
  <si>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</si>
  <si>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</si>
  <si>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</si>
  <si>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</si>
  <si>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</si>
  <si>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</si>
  <si>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</si>
  <si>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</si>
  <si>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</si>
  <si>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</si>
  <si>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</si>
  <si>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</si>
  <si>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</si>
  <si>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</si>
  <si>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</si>
  <si>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</si>
  <si>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</si>
  <si>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</si>
  <si>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</si>
  <si>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</si>
  <si>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</si>
  <si>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</si>
  <si>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</si>
  <si>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</si>
  <si>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</si>
  <si>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</si>
  <si>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</si>
  <si>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</si>
  <si>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</si>
  <si>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</si>
  <si>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</si>
  <si>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</si>
  <si>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</si>
  <si>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</si>
  <si>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</si>
  <si>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</si>
  <si>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</si>
  <si>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</si>
  <si>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</si>
  <si>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</si>
  <si>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</si>
  <si>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</si>
  <si>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</si>
  <si>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</si>
  <si>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</si>
  <si>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</si>
  <si>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</si>
  <si>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</si>
  <si>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</si>
  <si>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</si>
  <si>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</si>
  <si>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</si>
  <si>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</si>
  <si>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</si>
  <si>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</si>
  <si>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</si>
  <si>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</si>
  <si>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</si>
  <si>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</si>
  <si>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</si>
  <si>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</si>
  <si>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</si>
  <si>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</si>
  <si>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</si>
  <si>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</si>
  <si>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</si>
  <si>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</si>
  <si>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</si>
  <si>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</si>
  <si>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</si>
  <si>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</si>
  <si>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</si>
  <si>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</si>
  <si>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</si>
  <si>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</si>
  <si>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</si>
  <si>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</si>
  <si>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</si>
  <si>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</si>
  <si>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</si>
  <si>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</si>
  <si>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</si>
  <si>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</si>
  <si>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</si>
  <si>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</si>
  <si>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</si>
  <si>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</si>
  <si>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</si>
  <si>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</si>
  <si>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</si>
  <si>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</si>
  <si>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</si>
  <si>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</si>
  <si>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</si>
  <si>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</si>
  <si>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</si>
  <si>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</si>
  <si>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</si>
  <si>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</si>
  <si>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</si>
  <si>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</si>
  <si>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</si>
  <si>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</si>
  <si>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</si>
  <si>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</si>
  <si>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</si>
  <si>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</si>
  <si>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</si>
  <si>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</si>
  <si>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</si>
  <si>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</si>
  <si>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</si>
  <si>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</si>
  <si>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</si>
  <si>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</si>
  <si>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</si>
  <si>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</si>
  <si>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</si>
  <si>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</si>
  <si>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</si>
  <si>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</si>
  <si>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</si>
  <si>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</si>
  <si>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</si>
  <si>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</si>
  <si>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</si>
  <si>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</si>
  <si>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</si>
  <si>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</si>
  <si>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</si>
  <si>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</si>
  <si>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</si>
  <si>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</si>
  <si>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</si>
  <si>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</si>
  <si>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</si>
  <si>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</si>
  <si>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</si>
  <si>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</si>
  <si>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</si>
  <si>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</si>
  <si>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</si>
  <si>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</si>
  <si>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</si>
  <si>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</si>
  <si>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</si>
  <si>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</si>
  <si>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</si>
  <si>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</si>
  <si>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</si>
  <si>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</si>
  <si>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</si>
  <si>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</si>
  <si>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</si>
  <si>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</si>
  <si>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</si>
  <si>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</si>
  <si>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</si>
  <si>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</si>
  <si>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</si>
  <si>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</si>
  <si>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</si>
  <si>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</si>
  <si>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</si>
  <si>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</si>
  <si>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</si>
  <si>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</si>
  <si>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</si>
  <si>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</si>
  <si>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</si>
  <si>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</si>
  <si>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</si>
  <si>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</si>
  <si>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</si>
  <si>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</si>
  <si>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</si>
  <si>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</si>
  <si>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</si>
  <si>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</si>
  <si>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</si>
  <si>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</si>
  <si>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</si>
  <si>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</si>
  <si>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</si>
  <si>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</si>
  <si>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</si>
  <si>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</si>
  <si>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</si>
  <si>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</si>
  <si>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</si>
  <si>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</si>
  <si>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</si>
  <si>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</si>
  <si>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</si>
  <si>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</si>
  <si>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</si>
  <si>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</si>
  <si>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</si>
  <si>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</si>
  <si>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</si>
  <si>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</si>
  <si>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</si>
  <si>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</si>
  <si>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</si>
  <si>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</si>
  <si>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</si>
  <si>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</si>
  <si>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</si>
  <si>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</si>
  <si>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</si>
  <si>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</si>
  <si>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</si>
  <si>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</si>
  <si>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</si>
  <si>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</si>
  <si>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</si>
  <si>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</si>
  <si>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</si>
  <si>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</si>
  <si>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</si>
  <si>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</si>
  <si>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</si>
  <si>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</si>
  <si>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</si>
  <si>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</si>
  <si>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</si>
  <si>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</si>
  <si>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</si>
  <si>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</si>
  <si>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</si>
  <si>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</si>
  <si>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</si>
  <si>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</si>
  <si>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</si>
  <si>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</si>
  <si>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</si>
  <si>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</si>
  <si>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</si>
  <si>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</si>
  <si>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</si>
  <si>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</si>
  <si>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</si>
  <si>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</si>
  <si>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</si>
  <si>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</si>
  <si>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</si>
  <si>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</si>
  <si>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</si>
  <si>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</si>
  <si>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</si>
  <si>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</si>
  <si>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</si>
  <si>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</si>
  <si>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</si>
  <si>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</si>
  <si>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</si>
  <si>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</si>
  <si>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</si>
  <si>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</si>
  <si>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</si>
  <si>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</si>
  <si>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</si>
  <si>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</si>
  <si>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</si>
  <si>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</si>
  <si>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</si>
  <si>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</si>
  <si>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</si>
  <si>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</si>
  <si>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</si>
  <si>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</si>
  <si>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</si>
  <si>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</si>
  <si>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</si>
  <si>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</si>
  <si>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</si>
  <si>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</si>
  <si>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</si>
  <si>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</si>
  <si>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</si>
  <si>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</si>
  <si>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</si>
  <si>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</si>
  <si>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</si>
  <si>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</si>
  <si>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</si>
  <si>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</si>
  <si>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</si>
  <si>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</si>
  <si>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</si>
  <si>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</si>
  <si>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</si>
  <si>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</si>
  <si>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</si>
  <si>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</si>
  <si>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</si>
  <si>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</si>
  <si>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</si>
  <si>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</si>
  <si>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</si>
  <si>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</si>
  <si>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</si>
  <si>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</si>
  <si>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</si>
  <si>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</si>
  <si>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</si>
  <si>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</si>
  <si>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</si>
  <si>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</si>
  <si>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</si>
  <si>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</si>
  <si>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</si>
  <si>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</si>
  <si>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</si>
  <si>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</si>
  <si>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</si>
  <si>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</si>
  <si>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</si>
  <si>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</si>
  <si>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</si>
  <si>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</si>
  <si>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</si>
  <si>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</si>
  <si>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</si>
  <si>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</si>
  <si>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</si>
  <si>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</si>
  <si>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</si>
  <si>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</si>
  <si>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</si>
  <si>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</si>
  <si>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</si>
  <si>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</si>
  <si>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</si>
  <si>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</si>
  <si>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</si>
  <si>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</si>
  <si>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</si>
  <si>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</si>
  <si>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</si>
  <si>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</si>
  <si>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</si>
  <si>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</si>
  <si>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</si>
  <si>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</si>
  <si>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</si>
  <si>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</si>
  <si>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</si>
  <si>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</si>
  <si>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</si>
  <si>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</si>
  <si>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</si>
  <si>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</si>
  <si>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</si>
  <si>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</si>
  <si>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</si>
  <si>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</si>
  <si>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</si>
  <si>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</si>
  <si>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</si>
  <si>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</si>
  <si>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</si>
  <si>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</si>
  <si>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</si>
  <si>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</si>
  <si>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</si>
  <si>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</si>
  <si>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</si>
  <si>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</si>
  <si>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</si>
  <si>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</si>
  <si>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</si>
  <si>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</si>
  <si>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</si>
  <si>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</si>
  <si>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</si>
  <si>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</si>
  <si>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</si>
  <si>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</si>
  <si>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</si>
  <si>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</si>
  <si>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</si>
  <si>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</si>
  <si>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</si>
  <si>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</si>
  <si>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</si>
  <si>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</si>
  <si>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</si>
  <si>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</si>
  <si>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</si>
  <si>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</si>
  <si>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</si>
  <si>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</si>
  <si>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</si>
  <si>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</si>
  <si>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</si>
  <si>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</si>
  <si>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</si>
  <si>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</si>
  <si>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</si>
  <si>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</si>
  <si>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</si>
  <si>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</si>
  <si>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</si>
  <si>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</si>
  <si>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</si>
  <si>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</si>
  <si>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</si>
  <si>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</si>
  <si>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</si>
  <si>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</si>
  <si>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</si>
  <si>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</si>
  <si>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</si>
  <si>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</si>
  <si>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</si>
  <si>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</si>
  <si>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</si>
  <si>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</si>
  <si>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</si>
  <si>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</si>
  <si>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</si>
  <si>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</si>
  <si>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</si>
  <si>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</si>
  <si>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</si>
  <si>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</si>
  <si>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</si>
  <si>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</si>
  <si>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</si>
  <si>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</si>
  <si>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</si>
  <si>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</si>
  <si>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</si>
  <si>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</si>
  <si>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</si>
  <si>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</si>
  <si>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</si>
  <si>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</si>
  <si>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</si>
  <si>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</si>
  <si>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</si>
  <si>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</si>
  <si>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</si>
  <si>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</si>
  <si>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</si>
  <si>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</si>
  <si>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</si>
  <si>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</si>
  <si>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</si>
  <si>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</si>
  <si>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</si>
  <si>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</si>
  <si>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</si>
  <si>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</si>
  <si>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</si>
  <si>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</si>
  <si>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</si>
  <si>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</si>
  <si>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</si>
  <si>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</si>
  <si>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</si>
  <si>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</si>
  <si>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</si>
  <si>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</si>
  <si>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</si>
  <si>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</si>
  <si>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</si>
  <si>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</si>
  <si>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</si>
  <si>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</si>
  <si>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</si>
  <si>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</si>
  <si>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</si>
  <si>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</si>
  <si>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</si>
  <si>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</si>
  <si>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</si>
  <si>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</si>
  <si>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</si>
  <si>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</si>
  <si>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</si>
  <si>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</si>
  <si>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</si>
  <si>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</si>
  <si>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</si>
  <si>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</si>
  <si>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</si>
  <si>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</si>
  <si>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</si>
  <si>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</si>
  <si>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</si>
  <si>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</si>
  <si>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</si>
  <si>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</si>
  <si>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</si>
  <si>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</si>
  <si>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</si>
  <si>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</si>
  <si>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</si>
  <si>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</si>
  <si>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</si>
  <si>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</si>
  <si>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</si>
  <si>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</si>
  <si>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</si>
  <si>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</si>
  <si>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</si>
  <si>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</si>
  <si>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</si>
  <si>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</si>
  <si>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</si>
  <si>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</si>
  <si>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</si>
  <si>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</si>
  <si>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</si>
  <si>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</si>
  <si>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</si>
  <si>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</si>
  <si>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</si>
  <si>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</si>
  <si>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</si>
  <si>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</si>
  <si>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</si>
  <si>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</si>
  <si>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</si>
  <si>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</si>
  <si>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</si>
  <si>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</si>
  <si>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</si>
  <si>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</si>
  <si>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</si>
  <si>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</si>
  <si>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</si>
  <si>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</si>
  <si>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</si>
  <si>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</si>
  <si>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</si>
  <si>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</si>
  <si>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</si>
  <si>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</si>
  <si>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</si>
  <si>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</si>
  <si>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</si>
  <si>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</si>
  <si>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</si>
  <si>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</si>
  <si>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</si>
  <si>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</si>
  <si>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</si>
  <si>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</si>
  <si>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</si>
  <si>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</si>
  <si>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</si>
  <si>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</si>
  <si>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</si>
  <si>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</si>
  <si>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</si>
  <si>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</si>
  <si>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</si>
  <si>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</si>
  <si>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</si>
  <si>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</si>
  <si>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</si>
  <si>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</si>
  <si>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</si>
  <si>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</si>
  <si>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</si>
  <si>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</si>
  <si>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</si>
  <si>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</si>
  <si>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</si>
  <si>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</si>
  <si>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</si>
  <si>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</si>
  <si>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</si>
  <si>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</si>
  <si>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</si>
  <si>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</si>
  <si>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</si>
  <si>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</si>
  <si>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</si>
  <si>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</si>
  <si>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</si>
  <si>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</si>
  <si>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</si>
  <si>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</si>
  <si>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</si>
  <si>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</si>
  <si>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</si>
  <si>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</si>
  <si>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</si>
  <si>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</si>
  <si>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</si>
  <si>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</si>
  <si>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</si>
  <si>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</si>
  <si>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</si>
  <si>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</si>
  <si>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</si>
  <si>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</si>
  <si>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</si>
  <si>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</si>
  <si>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</si>
  <si>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</si>
  <si>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</si>
  <si>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</si>
  <si>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</si>
  <si>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</si>
  <si>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</si>
  <si>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</si>
  <si>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</si>
  <si>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</si>
  <si>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</si>
  <si>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</si>
  <si>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</si>
  <si>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</si>
  <si>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</si>
  <si>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</si>
  <si>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</si>
  <si>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</si>
  <si>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</si>
  <si>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</si>
  <si>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</si>
  <si>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</si>
  <si>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</si>
  <si>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</si>
  <si>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</si>
  <si>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</si>
  <si>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</si>
  <si>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</si>
  <si>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</si>
  <si>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</si>
  <si>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</si>
  <si>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</si>
  <si>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</si>
  <si>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</si>
  <si>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</si>
  <si>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</si>
  <si>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</si>
  <si>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</si>
  <si>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</si>
  <si>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</si>
  <si>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</si>
  <si>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</si>
  <si>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</si>
  <si>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</si>
  <si>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</si>
  <si>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</si>
  <si>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</si>
  <si>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</si>
  <si>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</si>
  <si>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</si>
  <si>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</si>
  <si>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</si>
  <si>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</si>
  <si>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</si>
  <si>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</si>
  <si>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</si>
  <si>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</si>
  <si>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</si>
  <si>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</si>
  <si>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</si>
  <si>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</si>
  <si>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</si>
  <si>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</si>
  <si>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</si>
  <si>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</si>
  <si>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</si>
  <si>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</si>
  <si>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</si>
  <si>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</si>
  <si>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</si>
  <si>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</si>
  <si>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</si>
  <si>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</si>
  <si>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</si>
  <si>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</si>
  <si>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</si>
  <si>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</si>
  <si>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</si>
  <si>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</si>
  <si>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</si>
  <si>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</si>
  <si>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</si>
  <si>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</si>
  <si>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</si>
  <si>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</si>
  <si>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</si>
  <si>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</si>
  <si>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</si>
  <si>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</si>
  <si>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</si>
  <si>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</si>
  <si>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</si>
  <si>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</si>
  <si>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</si>
  <si>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</si>
  <si>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</si>
  <si>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</si>
  <si>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</si>
  <si>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</si>
  <si>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</si>
  <si>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</si>
  <si>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</si>
  <si>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</si>
  <si>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</si>
  <si>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</si>
  <si>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</si>
  <si>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</si>
  <si>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</si>
  <si>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</si>
  <si>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</si>
  <si>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</si>
  <si>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</si>
  <si>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</si>
  <si>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</si>
  <si>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</si>
  <si>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</si>
  <si>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</si>
  <si>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</si>
  <si>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</si>
  <si>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</si>
  <si>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</si>
  <si>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</si>
  <si>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</si>
  <si>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</si>
  <si>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</si>
  <si>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</si>
  <si>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</si>
  <si>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</si>
  <si>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</si>
  <si>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</si>
  <si>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</si>
  <si>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</si>
  <si>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</si>
  <si>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</si>
  <si>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</si>
  <si>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</si>
  <si>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</si>
  <si>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</si>
  <si>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</si>
  <si>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</si>
  <si>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</si>
  <si>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</si>
  <si>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</si>
  <si>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</si>
  <si>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</si>
  <si>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</si>
  <si>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</si>
  <si>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</si>
  <si>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</si>
  <si>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</si>
  <si>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</si>
  <si>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</si>
  <si>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</si>
  <si>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</si>
  <si>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</si>
  <si>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</si>
  <si>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</si>
  <si>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</si>
  <si>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</si>
  <si>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</si>
  <si>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</si>
  <si>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</si>
  <si>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</si>
  <si>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</si>
  <si>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</si>
  <si>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</si>
  <si>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</si>
  <si>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</si>
  <si>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</si>
  <si>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</si>
  <si>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</si>
  <si>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</si>
  <si>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</si>
  <si>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</si>
  <si>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</si>
  <si>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</si>
  <si>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</si>
  <si>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</si>
  <si>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</si>
  <si>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</si>
  <si>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</si>
  <si>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</si>
  <si>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</si>
  <si>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</si>
  <si>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</si>
  <si>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</si>
  <si>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</si>
  <si>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</si>
  <si>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</si>
  <si>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</si>
  <si>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</si>
  <si>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</si>
  <si>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</si>
  <si>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</si>
  <si>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</si>
  <si>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</si>
  <si>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</si>
  <si>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</si>
  <si>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</si>
  <si>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</si>
  <si>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</si>
  <si>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</si>
  <si>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</si>
  <si>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</si>
  <si>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</si>
  <si>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</si>
  <si>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</si>
  <si>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</si>
  <si>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</si>
  <si>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</si>
  <si>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</si>
  <si>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</si>
  <si>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</si>
  <si>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</si>
  <si>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</si>
  <si>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</si>
  <si>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</si>
  <si>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</si>
  <si>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</si>
  <si>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</si>
  <si>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</si>
  <si>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</si>
  <si>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</si>
  <si>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</si>
  <si>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</si>
  <si>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</si>
  <si>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</si>
  <si>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</si>
  <si>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</si>
  <si>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</si>
  <si>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</si>
  <si>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</si>
  <si>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</si>
  <si>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</si>
  <si>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</si>
  <si>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</si>
  <si>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</si>
  <si>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</si>
  <si>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</si>
  <si>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</si>
  <si>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</si>
  <si>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</si>
  <si>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</si>
  <si>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</si>
  <si>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</si>
  <si>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</si>
  <si>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</si>
  <si>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</si>
  <si>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</si>
  <si>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</si>
  <si>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</si>
  <si>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</si>
  <si>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</si>
  <si>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</si>
  <si>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</si>
  <si>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</si>
  <si>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</si>
  <si>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</si>
  <si>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</si>
  <si>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</si>
  <si>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</si>
  <si>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</si>
  <si>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</si>
  <si>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</si>
  <si>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</si>
  <si>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</si>
  <si>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</si>
  <si>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</si>
  <si>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</si>
  <si>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</si>
  <si>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</si>
  <si>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</si>
  <si>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</si>
  <si>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</si>
  <si>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</si>
  <si>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</si>
  <si>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</si>
  <si>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</si>
  <si>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</si>
  <si>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</si>
  <si>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</si>
  <si>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</si>
  <si>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</si>
  <si>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</si>
  <si>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</si>
  <si>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</si>
  <si>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</si>
  <si>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</si>
  <si>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</si>
  <si>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</si>
  <si>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</si>
  <si>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</si>
  <si>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</si>
  <si>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</si>
  <si>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</si>
  <si>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</si>
  <si>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</si>
  <si>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</si>
  <si>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</si>
  <si>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</si>
  <si>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</si>
  <si>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</si>
  <si>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</si>
  <si>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</si>
  <si>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</si>
  <si>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</si>
  <si>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</si>
  <si>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</si>
  <si>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</si>
  <si>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</si>
  <si>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</si>
  <si>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</si>
  <si>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</si>
  <si>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</si>
  <si>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</si>
  <si>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</si>
  <si>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</si>
  <si>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</si>
  <si>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</si>
  <si>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</si>
  <si>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</si>
  <si>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</si>
  <si>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</si>
  <si>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</si>
  <si>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</si>
  <si>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</si>
  <si>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</si>
  <si>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</si>
  <si>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</si>
  <si>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</si>
  <si>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</si>
  <si>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</si>
  <si>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</si>
  <si>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</si>
  <si>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</si>
  <si>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</si>
  <si>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</si>
  <si>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</si>
  <si>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</si>
  <si>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</si>
  <si>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</si>
  <si>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</si>
  <si>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</si>
  <si>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</si>
  <si>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</si>
  <si>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</si>
  <si>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</si>
  <si>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</si>
  <si>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</si>
  <si>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</si>
  <si>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</si>
  <si>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</si>
  <si>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</si>
  <si>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</si>
  <si>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</si>
  <si>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</si>
  <si>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</si>
  <si>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</si>
  <si>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</si>
  <si>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</si>
  <si>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</si>
  <si>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</si>
  <si>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</si>
  <si>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</si>
  <si>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</si>
  <si>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</si>
  <si>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</si>
  <si>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</si>
  <si>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</si>
  <si>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</si>
  <si>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</si>
  <si>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</si>
  <si>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</si>
  <si>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</si>
  <si>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</si>
  <si>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</si>
  <si>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</si>
  <si>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</si>
  <si>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</si>
  <si>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</si>
  <si>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</si>
  <si>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</si>
  <si>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</si>
  <si>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</si>
  <si>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</si>
  <si>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</si>
  <si>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</si>
  <si>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</si>
  <si>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</si>
  <si>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</si>
  <si>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</si>
  <si>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</si>
  <si>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</si>
  <si>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</si>
  <si>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</si>
  <si>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</si>
  <si>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</si>
  <si>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</si>
  <si>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</si>
  <si>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</si>
  <si>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</si>
  <si>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</si>
  <si>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</si>
  <si>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</si>
  <si>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</si>
  <si>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</si>
  <si>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</si>
  <si>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</si>
  <si>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</si>
  <si>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</si>
  <si>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</si>
  <si>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</si>
  <si>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</si>
  <si>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</si>
  <si>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</si>
  <si>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</si>
  <si>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</si>
  <si>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</si>
  <si>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</si>
  <si>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</si>
  <si>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</si>
  <si>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</si>
  <si>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</si>
  <si>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</si>
  <si>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</si>
  <si>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</si>
  <si>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</si>
  <si>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</si>
  <si>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</si>
  <si>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</si>
  <si>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</si>
  <si>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</si>
  <si>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</si>
  <si>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</si>
  <si>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</si>
  <si>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</si>
  <si>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</si>
  <si>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</si>
  <si>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</si>
  <si>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</si>
  <si>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</si>
  <si>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</si>
  <si>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</si>
  <si>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</si>
  <si>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</si>
  <si>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</si>
  <si>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</si>
  <si>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</si>
  <si>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</si>
  <si>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</si>
  <si>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</si>
  <si>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</si>
  <si>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</si>
  <si>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</si>
  <si>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</si>
  <si>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</si>
  <si>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</si>
  <si>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</si>
  <si>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</si>
  <si>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</si>
  <si>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</si>
  <si>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</si>
  <si>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</si>
  <si>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</si>
  <si>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</si>
  <si>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</si>
  <si>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</si>
  <si>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</si>
  <si>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</si>
  <si>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</si>
  <si>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</si>
  <si>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</si>
  <si>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</si>
  <si>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</si>
  <si>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</si>
  <si>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</si>
  <si>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</si>
  <si>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</si>
  <si>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</si>
  <si>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</si>
  <si>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</si>
  <si>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</si>
  <si>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</si>
  <si>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</si>
  <si>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</si>
  <si>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</si>
  <si>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</si>
  <si>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</si>
  <si>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</si>
  <si>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</si>
  <si>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</si>
  <si>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</si>
  <si>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</si>
  <si>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</si>
  <si>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</si>
  <si>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</si>
  <si>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</si>
  <si>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</si>
  <si>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</si>
  <si>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</si>
  <si>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</si>
  <si>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</si>
  <si>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</si>
  <si>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</si>
  <si>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</si>
  <si>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</si>
  <si>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</si>
  <si>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</si>
  <si>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</si>
  <si>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</si>
  <si>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</si>
  <si>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</si>
  <si>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</si>
  <si>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</si>
  <si>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</si>
  <si>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</si>
  <si>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</si>
  <si>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</si>
  <si>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</si>
  <si>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</si>
  <si>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</si>
  <si>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</si>
  <si>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</si>
  <si>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</si>
  <si>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</si>
  <si>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</si>
  <si>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</si>
  <si>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</si>
  <si>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</si>
  <si>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</si>
  <si>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</si>
  <si>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</si>
  <si>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</si>
  <si>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</si>
  <si>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</si>
  <si>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</si>
  <si>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</si>
  <si>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</si>
  <si>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</si>
  <si>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</si>
  <si>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</si>
  <si>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</si>
  <si>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</si>
  <si>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</si>
  <si>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</si>
  <si>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</si>
  <si>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</si>
  <si>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</si>
  <si>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</si>
  <si>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</si>
  <si>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</si>
  <si>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</si>
  <si>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</si>
  <si>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</si>
  <si>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</si>
  <si>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</si>
  <si>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</si>
  <si>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</si>
  <si>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</si>
  <si>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</si>
  <si>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</si>
  <si>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</si>
  <si>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</si>
  <si>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</si>
  <si>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</si>
  <si>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</si>
  <si>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</si>
  <si>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</si>
  <si>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</si>
  <si>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</si>
  <si>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</si>
  <si>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</si>
  <si>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</si>
  <si>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</si>
  <si>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</si>
  <si>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</si>
  <si>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</si>
  <si>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</si>
  <si>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</si>
  <si>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</si>
  <si>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</si>
  <si>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</si>
  <si>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</si>
  <si>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</si>
  <si>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</si>
  <si>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</si>
  <si>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</si>
  <si>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</si>
  <si>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</si>
  <si>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</si>
  <si>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</si>
  <si>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</si>
  <si>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</si>
  <si>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</si>
  <si>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</si>
  <si>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</si>
  <si>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</si>
  <si>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</si>
  <si>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</si>
  <si>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</si>
  <si>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</si>
  <si>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</si>
  <si>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</si>
  <si>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</si>
  <si>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</si>
  <si>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</si>
  <si>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</si>
  <si>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</si>
  <si>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</si>
  <si>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</si>
  <si>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</si>
  <si>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</si>
  <si>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</si>
  <si>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</si>
  <si>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</si>
  <si>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</si>
  <si>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</si>
  <si>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</si>
  <si>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</si>
  <si>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</si>
  <si>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</si>
  <si>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</si>
  <si>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</si>
  <si>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</si>
  <si>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</si>
  <si>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</si>
  <si>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</si>
  <si>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</si>
  <si>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</si>
  <si>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</si>
  <si>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</si>
  <si>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</si>
  <si>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</si>
  <si>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</si>
  <si>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</si>
  <si>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</si>
  <si>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</si>
  <si>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</si>
  <si>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</si>
  <si>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</si>
  <si>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</si>
  <si>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</si>
  <si>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</si>
  <si>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</si>
  <si>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</si>
  <si>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</si>
  <si>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</si>
  <si>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</si>
  <si>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</si>
  <si>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</si>
  <si>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</si>
  <si>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</si>
  <si>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</si>
  <si>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</si>
  <si>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</si>
  <si>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</si>
  <si>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</si>
  <si>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</si>
  <si>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</si>
  <si>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</si>
  <si>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</si>
  <si>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</si>
  <si>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</si>
  <si>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</si>
  <si>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</si>
  <si>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</si>
  <si>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</si>
  <si>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</si>
  <si>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</si>
  <si>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</si>
  <si>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</si>
  <si>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</si>
  <si>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</si>
  <si>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</si>
  <si>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</si>
  <si>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</si>
  <si>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</si>
  <si>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</si>
  <si>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</si>
  <si>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</si>
  <si>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</si>
  <si>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</si>
  <si>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</si>
  <si>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</si>
  <si>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</si>
  <si>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</si>
  <si>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</si>
  <si>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</si>
  <si>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</si>
  <si>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</si>
  <si>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</si>
  <si>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</si>
  <si>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</si>
  <si>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</si>
  <si>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</si>
  <si>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</si>
  <si>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</si>
  <si>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</si>
  <si>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</si>
  <si>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</si>
  <si>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</si>
  <si>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</si>
  <si>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</si>
  <si>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</si>
  <si>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</si>
  <si>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</si>
  <si>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</si>
  <si>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</si>
  <si>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</si>
  <si>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</si>
  <si>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</si>
  <si>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</si>
  <si>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</si>
  <si>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</si>
  <si>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</si>
  <si>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</si>
  <si>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</si>
  <si>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</si>
  <si>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</si>
  <si>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</si>
  <si>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</si>
  <si>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</si>
  <si>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</si>
  <si>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</si>
  <si>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</si>
  <si>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</si>
  <si>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</si>
  <si>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</si>
  <si>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</si>
  <si>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</si>
  <si>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</si>
  <si>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</si>
  <si>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</si>
  <si>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</si>
  <si>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</si>
  <si>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</si>
  <si>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</si>
  <si>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</si>
  <si>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</si>
  <si>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</si>
  <si>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</si>
  <si>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</si>
  <si>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</si>
  <si>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</si>
  <si>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</si>
  <si>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</si>
  <si>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</si>
  <si>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</si>
  <si>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</si>
  <si>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</si>
  <si>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</si>
  <si>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</si>
  <si>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</si>
  <si>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</si>
  <si>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</si>
  <si>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</si>
  <si>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</si>
  <si>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</si>
  <si>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</si>
  <si>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</si>
  <si>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</si>
  <si>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</si>
  <si>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</si>
  <si>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</si>
  <si>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</si>
  <si>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</si>
  <si>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</si>
  <si>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</si>
  <si>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</si>
  <si>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</si>
  <si>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</si>
  <si>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</si>
  <si>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</si>
  <si>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</si>
  <si>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</si>
  <si>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</si>
  <si>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</si>
  <si>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</si>
  <si>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</si>
  <si>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</si>
  <si>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</si>
  <si>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</si>
  <si>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</si>
  <si>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</si>
  <si>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</si>
  <si>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</si>
  <si>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</si>
  <si>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</si>
  <si>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</si>
  <si>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</si>
  <si>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</si>
  <si>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</si>
  <si>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</si>
  <si>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</si>
  <si>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</si>
  <si>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</si>
  <si>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</si>
  <si>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</si>
  <si>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</si>
  <si>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</si>
  <si>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</si>
  <si>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</si>
  <si>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</si>
  <si>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</si>
  <si>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</si>
  <si>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</si>
  <si>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</si>
  <si>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</si>
  <si>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</si>
  <si>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</si>
  <si>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</si>
  <si>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</si>
  <si>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</si>
  <si>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</si>
  <si>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</si>
  <si>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</si>
  <si>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</si>
  <si>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</si>
  <si>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</si>
  <si>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</si>
  <si>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</si>
  <si>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</si>
  <si>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</si>
  <si>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</si>
  <si>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</si>
  <si>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</si>
  <si>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</si>
  <si>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</si>
  <si>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</si>
  <si>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</si>
  <si>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</si>
  <si>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</si>
  <si>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</si>
  <si>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</si>
  <si>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</si>
  <si>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</si>
  <si>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</si>
  <si>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</si>
  <si>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</si>
  <si>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</si>
  <si>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</si>
  <si>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</si>
  <si>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</si>
  <si>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</si>
  <si>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</si>
  <si>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</si>
  <si>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</si>
  <si>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</si>
  <si>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</si>
  <si>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</si>
  <si>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</si>
  <si>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</si>
  <si>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</si>
  <si>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</si>
  <si>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</si>
  <si>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</si>
  <si>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</si>
  <si>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</si>
  <si>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</si>
  <si>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</si>
  <si>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</si>
  <si>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</si>
  <si>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</si>
  <si>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</si>
  <si>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</si>
  <si>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</si>
  <si>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</si>
  <si>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</si>
  <si>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</si>
  <si>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</si>
  <si>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</si>
  <si>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</si>
  <si>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</si>
  <si>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</si>
  <si>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</si>
  <si>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</si>
  <si>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</si>
  <si>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</si>
  <si>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</si>
  <si>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</si>
  <si>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</si>
  <si>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</si>
  <si>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</si>
  <si>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</si>
  <si>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</si>
  <si>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</si>
  <si>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</si>
  <si>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</si>
  <si>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</si>
  <si>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</si>
  <si>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</si>
  <si>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</si>
  <si>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</si>
  <si>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</si>
  <si>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</si>
  <si>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</si>
  <si>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</si>
  <si>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</si>
  <si>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</si>
  <si>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</si>
  <si>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</si>
  <si>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</si>
  <si>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</si>
  <si>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</si>
  <si>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</si>
  <si>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</si>
  <si>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</si>
  <si>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</si>
  <si>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</si>
  <si>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</si>
  <si>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</si>
  <si>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</si>
  <si>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</si>
  <si>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</si>
  <si>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</si>
  <si>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</si>
  <si>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</si>
  <si>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</si>
  <si>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</si>
  <si>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</si>
  <si>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</si>
  <si>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</si>
  <si>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</si>
  <si>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</si>
  <si>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</si>
  <si>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</si>
  <si>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</si>
  <si>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</si>
  <si>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</si>
  <si>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</si>
  <si>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</si>
  <si>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</si>
  <si>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</si>
  <si>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</si>
  <si>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</si>
  <si>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</si>
  <si>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</si>
  <si>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</si>
  <si>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</si>
  <si>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</si>
  <si>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</si>
  <si>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</si>
  <si>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</si>
  <si>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</si>
  <si>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</si>
  <si>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</si>
  <si>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</si>
  <si>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</si>
  <si>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</si>
  <si>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</si>
  <si>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</si>
  <si>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</si>
  <si>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</si>
  <si>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</si>
  <si>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</si>
  <si>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</si>
  <si>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</si>
  <si>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</si>
  <si>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</si>
  <si>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</si>
  <si>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</si>
  <si>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</si>
  <si>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</si>
  <si>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</si>
  <si>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</si>
  <si>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</si>
  <si>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</si>
  <si>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</si>
  <si>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</si>
  <si>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</si>
  <si>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</si>
  <si>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</si>
  <si>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</si>
  <si>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</si>
  <si>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</si>
  <si>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</si>
  <si>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</si>
  <si>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</si>
  <si>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</si>
  <si>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</si>
  <si>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</si>
  <si>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</si>
  <si>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</si>
  <si>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</si>
  <si>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</si>
  <si>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</si>
  <si>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</si>
  <si>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</si>
  <si>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</si>
  <si>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</si>
  <si>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</si>
  <si>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</si>
  <si>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</si>
  <si>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</si>
  <si>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</si>
  <si>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</si>
  <si>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</si>
  <si>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</si>
  <si>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</si>
  <si>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</si>
  <si>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</si>
  <si>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</si>
  <si>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</si>
  <si>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</si>
  <si>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</si>
  <si>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</si>
  <si>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</si>
  <si>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</si>
  <si>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</si>
  <si>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</si>
  <si>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</si>
  <si>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</si>
  <si>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</si>
  <si>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</si>
  <si>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</si>
  <si>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</si>
  <si>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</si>
  <si>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</si>
  <si>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</si>
  <si>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</si>
  <si>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</si>
  <si>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</si>
  <si>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</si>
  <si>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</si>
  <si>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</si>
  <si>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</si>
  <si>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</si>
  <si>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</si>
  <si>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</si>
  <si>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</si>
  <si>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</si>
  <si>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</si>
  <si>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</si>
  <si>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</si>
  <si>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</si>
  <si>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</si>
  <si>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</si>
  <si>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</si>
  <si>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</si>
  <si>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</si>
  <si>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</si>
  <si>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</si>
  <si>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</si>
  <si>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</si>
  <si>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</si>
  <si>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</si>
  <si>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</si>
  <si>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</si>
  <si>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</si>
  <si>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</si>
  <si>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</si>
  <si>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</si>
  <si>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</si>
  <si>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</si>
  <si>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</si>
  <si>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</si>
  <si>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</si>
  <si>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</si>
  <si>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</si>
  <si>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</si>
  <si>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</si>
  <si>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</si>
  <si>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</si>
  <si>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</si>
  <si>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</si>
  <si>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</si>
  <si>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</si>
  <si>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</si>
  <si>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</si>
  <si>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</si>
  <si>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</si>
  <si>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</si>
  <si>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</si>
  <si>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</si>
  <si>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</si>
  <si>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</si>
  <si>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</si>
  <si>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</si>
  <si>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</si>
  <si>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</si>
  <si>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</si>
  <si>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</si>
  <si>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</si>
  <si>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</si>
  <si>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</si>
  <si>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</si>
  <si>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</si>
  <si>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</si>
  <si>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</si>
  <si>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</si>
  <si>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</si>
  <si>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</si>
  <si>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</si>
  <si>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</si>
  <si>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</si>
  <si>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</si>
  <si>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</si>
  <si>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</si>
  <si>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</si>
  <si>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</si>
  <si>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</si>
  <si>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</si>
  <si>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</si>
  <si>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</si>
  <si>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</si>
  <si>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</si>
  <si>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</si>
  <si>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</si>
  <si>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</si>
  <si>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</si>
  <si>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</si>
  <si>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</si>
  <si>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</si>
  <si>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</si>
  <si>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</si>
  <si>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</si>
  <si>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</si>
  <si>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</si>
  <si>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</si>
  <si>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</si>
  <si>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</si>
  <si>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</si>
  <si>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</si>
  <si>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</si>
  <si>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</si>
  <si>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</si>
  <si>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</si>
  <si>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</si>
  <si>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</si>
  <si>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</si>
  <si>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</si>
  <si>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</si>
  <si>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</si>
  <si>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</si>
  <si>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</si>
  <si>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</si>
  <si>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</si>
  <si>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</si>
  <si>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</si>
  <si>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</si>
  <si>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</si>
  <si>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</si>
  <si>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</si>
  <si>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</si>
  <si>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</si>
  <si>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</si>
  <si>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</si>
  <si>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</si>
  <si>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</si>
  <si>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</si>
  <si>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</si>
  <si>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</si>
  <si>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</si>
  <si>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</si>
  <si>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</si>
  <si>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</si>
  <si>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</si>
  <si>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</si>
  <si>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</si>
  <si>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</si>
  <si>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</si>
  <si>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</si>
  <si>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</si>
  <si>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</si>
  <si>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</si>
  <si>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</si>
  <si>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</si>
  <si>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</si>
  <si>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</si>
  <si>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</si>
  <si>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</si>
  <si>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</si>
  <si>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</si>
  <si>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</si>
  <si>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</si>
  <si>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</si>
  <si>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</si>
  <si>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</si>
  <si>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</si>
  <si>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</si>
  <si>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</si>
  <si>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</si>
  <si>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</si>
  <si>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</si>
  <si>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</si>
  <si>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</si>
  <si>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</si>
  <si>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</si>
  <si>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</si>
  <si>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</si>
  <si>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</si>
  <si>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</si>
  <si>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</si>
  <si>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</si>
  <si>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</si>
  <si>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</si>
  <si>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</si>
  <si>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</si>
  <si>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</si>
  <si>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</si>
  <si>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</si>
  <si>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</si>
  <si>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</si>
  <si>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</si>
  <si>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</si>
  <si>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</si>
  <si>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</si>
  <si>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</si>
  <si>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</si>
  <si>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</si>
  <si>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</si>
  <si>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</si>
  <si>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</si>
  <si>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</si>
  <si>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</si>
  <si>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</si>
  <si>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</si>
  <si>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</si>
  <si>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</si>
  <si>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</si>
  <si>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</si>
  <si>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</si>
  <si>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</si>
  <si>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</si>
  <si>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</si>
  <si>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</si>
  <si>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</si>
  <si>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</si>
  <si>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</si>
  <si>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</si>
  <si>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</si>
  <si>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</si>
  <si>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</si>
  <si>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</si>
  <si>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</si>
  <si>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</si>
  <si>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</si>
  <si>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</si>
  <si>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</si>
  <si>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</si>
  <si>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</si>
  <si>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</si>
  <si>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</si>
  <si>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</si>
  <si>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</si>
  <si>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</si>
  <si>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</si>
  <si>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</si>
  <si>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</si>
  <si>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</si>
  <si>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</si>
  <si>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</si>
  <si>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</si>
  <si>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</si>
  <si>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</si>
  <si>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</si>
  <si>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</si>
  <si>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</si>
  <si>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</si>
  <si>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</si>
  <si>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</si>
  <si>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</si>
  <si>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</si>
  <si>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</si>
  <si>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</si>
  <si>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</si>
  <si>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</si>
  <si>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</si>
  <si>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</si>
  <si>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</si>
  <si>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</si>
  <si>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</si>
  <si>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</si>
  <si>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</si>
  <si>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</si>
  <si>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</si>
  <si>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</si>
  <si>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</si>
  <si>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</si>
  <si>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</si>
  <si>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</si>
  <si>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</si>
  <si>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</si>
  <si>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</si>
  <si>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</si>
  <si>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</si>
  <si>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</si>
  <si>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</si>
  <si>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</si>
  <si>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</si>
  <si>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</si>
  <si>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</si>
  <si>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</si>
  <si>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</si>
  <si>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</si>
  <si>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</si>
  <si>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</si>
  <si>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</si>
  <si>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</si>
  <si>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</si>
  <si>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</si>
  <si>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</si>
  <si>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</si>
  <si>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</si>
  <si>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</si>
  <si>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</si>
  <si>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</si>
  <si>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</si>
  <si>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</si>
  <si>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</si>
  <si>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</si>
  <si>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</si>
  <si>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</si>
  <si>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</si>
  <si>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</si>
  <si>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</si>
  <si>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</si>
  <si>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</si>
  <si>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</si>
  <si>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</si>
  <si>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</si>
  <si>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</si>
  <si>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</si>
  <si>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</si>
  <si>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</si>
  <si>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</si>
  <si>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</si>
  <si>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</si>
  <si>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</si>
  <si>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</si>
  <si>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</si>
  <si>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</si>
  <si>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</si>
  <si>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</si>
  <si>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</si>
  <si>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</si>
  <si>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</si>
  <si>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</si>
  <si>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</si>
  <si>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</si>
  <si>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</si>
  <si>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</si>
  <si>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</si>
  <si>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</si>
  <si>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</si>
  <si>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</si>
  <si>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</si>
  <si>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</si>
  <si>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</si>
  <si>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</si>
  <si>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</si>
  <si>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</si>
  <si>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</si>
  <si>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</si>
  <si>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</si>
  <si>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</si>
  <si>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</si>
  <si>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</si>
  <si>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</si>
  <si>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</si>
  <si>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</si>
  <si>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</si>
  <si>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</si>
  <si>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</si>
  <si>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</si>
  <si>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</si>
  <si>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</si>
  <si>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</si>
  <si>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</si>
  <si>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</si>
  <si>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</si>
  <si>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</si>
  <si>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</si>
  <si>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</si>
  <si>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</si>
  <si>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</si>
  <si>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</si>
  <si>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</si>
  <si>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</si>
  <si>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</si>
  <si>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</si>
  <si>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</si>
  <si>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</si>
  <si>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</si>
  <si>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</si>
  <si>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</si>
  <si>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</si>
  <si>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</si>
  <si>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</si>
  <si>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</si>
  <si>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</si>
  <si>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</si>
  <si>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</si>
  <si>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</si>
  <si>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</si>
  <si>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</si>
  <si>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</si>
  <si>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</si>
  <si>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</si>
  <si>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</si>
  <si>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</si>
  <si>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</si>
  <si>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</si>
  <si>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</si>
  <si>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</si>
  <si>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</si>
  <si>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</si>
  <si>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</si>
  <si>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</si>
  <si>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</si>
  <si>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</si>
  <si>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</si>
  <si>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</si>
  <si>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</si>
  <si>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</si>
  <si>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</si>
  <si>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</si>
  <si>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</si>
  <si>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</si>
  <si>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</si>
  <si>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</si>
  <si>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</si>
  <si>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</si>
  <si>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</si>
  <si>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</si>
  <si>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</si>
  <si>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</si>
  <si>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</si>
  <si>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</si>
  <si>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</si>
  <si>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</si>
  <si>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</si>
  <si>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</si>
  <si>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</si>
  <si>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</si>
  <si>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</si>
  <si>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</si>
  <si>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</si>
  <si>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</si>
  <si>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</si>
  <si>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</si>
  <si>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</si>
  <si>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</si>
  <si>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</si>
  <si>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</si>
  <si>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</si>
  <si>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</si>
  <si>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</si>
  <si>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</si>
  <si>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</si>
  <si>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</si>
  <si>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</si>
  <si>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</si>
  <si>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</si>
  <si>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</si>
  <si>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</si>
  <si>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</si>
  <si>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</si>
  <si>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</si>
  <si>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</si>
  <si>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</si>
  <si>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</si>
  <si>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</si>
  <si>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</si>
  <si>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</si>
  <si>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</si>
  <si>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</si>
  <si>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</si>
  <si>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</si>
  <si>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</si>
  <si>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</si>
  <si>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</si>
  <si>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</si>
  <si>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</si>
  <si>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</si>
  <si>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</si>
  <si>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</si>
  <si>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</si>
  <si>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</si>
  <si>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</si>
  <si>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</si>
  <si>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</si>
  <si>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</si>
  <si>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</si>
  <si>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</si>
  <si>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</si>
  <si>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</si>
  <si>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</si>
  <si>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</si>
  <si>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</si>
  <si>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</si>
  <si>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</si>
  <si>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</si>
  <si>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</si>
  <si>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</si>
  <si>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</si>
  <si>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</si>
  <si>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</si>
  <si>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</si>
  <si>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</si>
  <si>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</si>
  <si>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</si>
  <si>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</si>
  <si>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</si>
  <si>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</si>
  <si>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</si>
  <si>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</si>
  <si>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</si>
  <si>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</si>
  <si>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</si>
  <si>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</si>
  <si>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</si>
  <si>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</si>
  <si>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</si>
  <si>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</si>
  <si>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</si>
  <si>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</si>
  <si>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</si>
  <si>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</si>
  <si>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</si>
  <si>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</si>
  <si>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</si>
  <si>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</si>
  <si>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</si>
  <si>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</si>
  <si>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</si>
  <si>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</si>
  <si>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</si>
  <si>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</si>
  <si>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</si>
  <si>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</si>
  <si>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</si>
  <si>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</si>
  <si>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</si>
  <si>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</si>
  <si>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</si>
  <si>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</si>
  <si>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</si>
  <si>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</si>
  <si>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</si>
  <si>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</si>
  <si>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</si>
  <si>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</si>
  <si>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</si>
  <si>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</si>
  <si>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</si>
  <si>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</si>
  <si>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</si>
  <si>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</si>
  <si>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</si>
  <si>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</si>
  <si>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</si>
  <si>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</si>
  <si>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</si>
  <si>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</si>
  <si>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</si>
  <si>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</si>
  <si>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</si>
  <si>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</si>
  <si>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</si>
  <si>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</si>
  <si>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</si>
  <si>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</si>
  <si>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</si>
  <si>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</si>
  <si>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</si>
  <si>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</si>
  <si>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</si>
  <si>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</si>
  <si>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</si>
  <si>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</si>
  <si>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</si>
  <si>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</si>
  <si>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</si>
  <si>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</si>
  <si>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</si>
  <si>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</si>
  <si>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</si>
  <si>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</si>
  <si>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</si>
  <si>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</si>
  <si>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</si>
  <si>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</si>
  <si>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</si>
  <si>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</si>
  <si>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</si>
  <si>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</si>
  <si>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</si>
  <si>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</si>
  <si>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</si>
  <si>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</si>
  <si>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</si>
  <si>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</si>
  <si>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</si>
  <si>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</si>
  <si>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</si>
  <si>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</si>
  <si>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</si>
  <si>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</si>
  <si>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</si>
  <si>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</si>
  <si>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</si>
  <si>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</si>
  <si>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</si>
  <si>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</si>
  <si>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</si>
  <si>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</si>
  <si>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</si>
  <si>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</si>
  <si>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</si>
  <si>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</si>
  <si>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</si>
  <si>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</si>
  <si>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</si>
  <si>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</si>
  <si>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</si>
  <si>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</si>
  <si>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</si>
  <si>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</si>
  <si>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</si>
  <si>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</si>
  <si>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</si>
  <si>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</si>
  <si>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</si>
  <si>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</si>
  <si>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</si>
  <si>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</si>
  <si>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</si>
  <si>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</si>
  <si>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</si>
  <si>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</si>
  <si>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</si>
  <si>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</si>
  <si>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</si>
  <si>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</si>
  <si>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</si>
  <si>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</si>
  <si>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</si>
  <si>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</si>
  <si>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</si>
  <si>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</si>
  <si>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</si>
  <si>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</si>
  <si>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</si>
  <si>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</si>
  <si>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</si>
  <si>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</si>
  <si>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</si>
  <si>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</si>
  <si>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</si>
  <si>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</si>
  <si>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</si>
  <si>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</si>
  <si>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</si>
  <si>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</si>
  <si>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</si>
  <si>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</si>
  <si>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</si>
  <si>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</si>
  <si>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</si>
  <si>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</si>
  <si>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</si>
  <si>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</si>
  <si>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</si>
  <si>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</si>
  <si>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</si>
  <si>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</si>
  <si>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</si>
  <si>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</si>
  <si>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</si>
  <si>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</si>
  <si>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</si>
  <si>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</si>
  <si>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</si>
  <si>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</si>
  <si>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</si>
  <si>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</si>
  <si>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</si>
  <si>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</si>
  <si>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</si>
  <si>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</si>
  <si>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</si>
  <si>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</si>
  <si>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</si>
  <si>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</si>
  <si>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</si>
  <si>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</si>
  <si>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</si>
  <si>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</si>
  <si>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</si>
  <si>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</si>
  <si>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</si>
  <si>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</si>
  <si>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</si>
  <si>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</si>
  <si>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</si>
  <si>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</si>
  <si>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</si>
  <si>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</si>
  <si>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</si>
  <si>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</si>
  <si>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</si>
  <si>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</si>
  <si>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</si>
  <si>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</si>
  <si>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</si>
  <si>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</si>
  <si>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</si>
  <si>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</si>
  <si>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</si>
  <si>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</si>
  <si>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</si>
  <si>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</si>
  <si>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</si>
  <si>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</si>
  <si>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</si>
  <si>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</si>
  <si>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</si>
  <si>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</si>
  <si>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</si>
  <si>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</si>
  <si>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</si>
  <si>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</si>
  <si>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</si>
  <si>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</si>
  <si>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</si>
  <si>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</si>
  <si>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</si>
  <si>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</si>
  <si>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</si>
  <si>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</si>
  <si>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</si>
  <si>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</si>
  <si>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</si>
  <si>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</si>
  <si>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</si>
  <si>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</si>
  <si>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</si>
  <si>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</si>
  <si>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</si>
  <si>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</si>
  <si>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</si>
  <si>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</si>
  <si>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</si>
  <si>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</si>
  <si>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</si>
  <si>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</si>
  <si>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</si>
  <si>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</si>
  <si>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</si>
  <si>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</si>
  <si>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</si>
  <si>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</si>
  <si>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</si>
  <si>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</si>
  <si>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</si>
  <si>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</si>
  <si>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</si>
  <si>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</si>
  <si>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</si>
  <si>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</si>
  <si>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</si>
  <si>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</si>
  <si>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</si>
  <si>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</si>
  <si>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</si>
  <si>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</si>
  <si>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</si>
  <si>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</si>
  <si>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</si>
  <si>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</si>
  <si>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</si>
  <si>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</si>
  <si>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</si>
  <si>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</si>
  <si>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</si>
  <si>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</si>
  <si>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</si>
  <si>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</si>
  <si>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</si>
  <si>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</si>
  <si>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</si>
  <si>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</si>
  <si>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</si>
  <si>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</si>
  <si>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</si>
  <si>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</si>
  <si>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</si>
  <si>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</si>
  <si>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</si>
  <si>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</si>
  <si>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</si>
  <si>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</si>
  <si>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</si>
  <si>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</si>
  <si>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</si>
  <si>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</si>
  <si>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</si>
  <si>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</si>
  <si>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</si>
  <si>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</si>
  <si>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</si>
  <si>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</si>
  <si>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</si>
  <si>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</si>
  <si>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</si>
  <si>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</si>
  <si>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</si>
  <si>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</si>
  <si>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</si>
  <si>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</si>
  <si>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</si>
  <si>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</si>
  <si>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</si>
  <si>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</si>
  <si>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</si>
  <si>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</si>
  <si>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</si>
  <si>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</si>
  <si>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</si>
  <si>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</si>
  <si>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</si>
  <si>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</si>
  <si>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</si>
  <si>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</si>
  <si>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</si>
  <si>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</si>
  <si>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</si>
  <si>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</si>
  <si>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</si>
  <si>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</si>
  <si>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</si>
  <si>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</si>
  <si>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</si>
  <si>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</si>
  <si>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</si>
  <si>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</si>
  <si>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</si>
  <si>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</si>
  <si>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</si>
  <si>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</si>
  <si>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</si>
  <si>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</si>
  <si>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</si>
  <si>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</si>
  <si>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</si>
  <si>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</si>
  <si>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</si>
  <si>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</si>
  <si>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</si>
  <si>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</si>
  <si>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</si>
  <si>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</si>
  <si>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</si>
  <si>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</si>
  <si>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</si>
  <si>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</si>
  <si>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</si>
  <si>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</si>
  <si>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</si>
  <si>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</si>
  <si>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</si>
  <si>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</si>
  <si>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</si>
  <si>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</si>
  <si>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</si>
  <si>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</si>
  <si>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</si>
  <si>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</si>
  <si>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</si>
  <si>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</si>
  <si>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</si>
  <si>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</si>
  <si>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</si>
  <si>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</si>
  <si>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</si>
  <si>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</si>
  <si>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</si>
  <si>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</si>
  <si>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</si>
  <si>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</si>
  <si>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</si>
  <si>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</si>
  <si>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</si>
  <si>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</si>
  <si>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</si>
  <si>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</si>
  <si>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</si>
  <si>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</si>
  <si>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</si>
  <si>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</si>
  <si>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</si>
  <si>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</si>
  <si>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</si>
  <si>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</si>
  <si>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</si>
  <si>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</si>
  <si>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</si>
  <si>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</si>
  <si>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</si>
  <si>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</si>
  <si>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</si>
  <si>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</si>
  <si>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</si>
  <si>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</si>
  <si>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</si>
  <si>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</si>
  <si>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</si>
  <si>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</si>
  <si>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</si>
  <si>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</si>
  <si>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</si>
  <si>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</si>
  <si>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</si>
  <si>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</si>
  <si>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</si>
  <si>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</si>
  <si>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</si>
  <si>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</si>
  <si>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</si>
  <si>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</si>
  <si>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</si>
  <si>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</si>
  <si>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</si>
  <si>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</si>
  <si>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</si>
  <si>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</si>
  <si>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</si>
  <si>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</si>
  <si>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</si>
  <si>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</si>
  <si>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</si>
  <si>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</si>
  <si>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</si>
  <si>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</si>
  <si>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</si>
  <si>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</si>
  <si>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</si>
  <si>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</si>
  <si>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</si>
  <si>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</si>
  <si>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</si>
  <si>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</si>
  <si>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</si>
  <si>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</si>
  <si>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</si>
  <si>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</si>
  <si>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</si>
  <si>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</si>
  <si>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</si>
  <si>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</si>
  <si>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</si>
  <si>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</si>
  <si>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</si>
  <si>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</si>
  <si>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</si>
  <si>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</si>
  <si>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</si>
  <si>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</si>
  <si>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</si>
  <si>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</si>
  <si>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</si>
  <si>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</si>
  <si>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</si>
  <si>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</si>
  <si>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</si>
  <si>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</si>
  <si>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</si>
  <si>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</si>
  <si>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</si>
  <si>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</si>
  <si>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</si>
  <si>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</si>
  <si>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</si>
  <si>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</si>
  <si>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</si>
  <si>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</si>
  <si>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</si>
  <si>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</si>
  <si>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</si>
  <si>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</si>
  <si>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</si>
  <si>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</si>
  <si>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</si>
  <si>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</si>
  <si>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</si>
  <si>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</si>
  <si>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</si>
  <si>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</si>
  <si>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</si>
  <si>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</si>
  <si>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</si>
  <si>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</si>
  <si>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</si>
  <si>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</si>
  <si>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</si>
  <si>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</si>
  <si>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</si>
  <si>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</si>
  <si>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</si>
  <si>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</si>
  <si>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</si>
  <si>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</si>
  <si>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</si>
  <si>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</si>
  <si>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</si>
  <si>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</si>
  <si>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</si>
  <si>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</si>
  <si>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</si>
  <si>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</si>
  <si>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</si>
  <si>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</si>
  <si>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</si>
  <si>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</si>
  <si>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</si>
  <si>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</si>
  <si>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</si>
  <si>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</si>
  <si>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</si>
  <si>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</si>
  <si>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</si>
  <si>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</si>
  <si>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</si>
  <si>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</si>
  <si>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</si>
  <si>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</si>
  <si>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</si>
  <si>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</si>
  <si>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</si>
  <si>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</si>
  <si>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</si>
  <si>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</si>
  <si>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</si>
  <si>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</si>
  <si>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</si>
  <si>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</si>
  <si>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</si>
  <si>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</si>
  <si>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</si>
  <si>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</si>
  <si>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</si>
  <si>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</si>
  <si>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</si>
  <si>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</si>
  <si>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</si>
  <si>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</si>
  <si>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</si>
  <si>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</si>
  <si>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</si>
  <si>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</si>
  <si>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</si>
  <si>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</si>
  <si>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</si>
  <si>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</si>
  <si>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</si>
  <si>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</si>
  <si>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</si>
  <si>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</si>
  <si>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</si>
  <si>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</si>
  <si>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</si>
  <si>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</si>
  <si>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</si>
  <si>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</si>
  <si>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</si>
  <si>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</si>
  <si>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</si>
  <si>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</si>
  <si>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</si>
  <si>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</si>
  <si>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</si>
  <si>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</si>
  <si>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</si>
  <si>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</si>
  <si>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</si>
  <si>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</si>
  <si>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</si>
  <si>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</si>
  <si>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</si>
  <si>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</si>
  <si>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</si>
  <si>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</si>
  <si>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</si>
  <si>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</si>
  <si>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</si>
  <si>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</si>
  <si>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</si>
  <si>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</si>
  <si>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</si>
  <si>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</si>
  <si>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</si>
  <si>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</si>
  <si>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</si>
  <si>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</si>
  <si>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</si>
  <si>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</si>
  <si>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</si>
  <si>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</si>
  <si>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</si>
  <si>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</si>
  <si>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</si>
  <si>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</si>
  <si>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</si>
  <si>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</si>
  <si>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</si>
  <si>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</si>
  <si>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</si>
  <si>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</si>
  <si>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</si>
  <si>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</si>
  <si>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</si>
  <si>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</si>
  <si>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</si>
  <si>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</si>
  <si>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</si>
  <si>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</si>
  <si>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</si>
  <si>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</si>
  <si>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</si>
  <si>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</si>
  <si>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</si>
  <si>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</si>
  <si>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</si>
  <si>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</si>
  <si>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</si>
  <si>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</si>
  <si>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</si>
  <si>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</si>
  <si>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</si>
  <si>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</si>
  <si>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</si>
  <si>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</si>
  <si>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</si>
  <si>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</si>
  <si>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</si>
  <si>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</si>
  <si>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</si>
  <si>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</si>
  <si>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</si>
  <si>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</si>
  <si>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</si>
  <si>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</si>
  <si>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</si>
  <si>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</si>
  <si>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</si>
  <si>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</si>
  <si>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</si>
  <si>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</si>
  <si>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</si>
  <si>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</si>
  <si>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</si>
  <si>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</si>
  <si>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</si>
  <si>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</si>
  <si>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</si>
  <si>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</si>
  <si>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</si>
  <si>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</si>
  <si>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</si>
  <si>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</si>
  <si>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</si>
  <si>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</si>
  <si>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</si>
  <si>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</si>
  <si>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</si>
  <si>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</si>
  <si>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</si>
  <si>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</si>
  <si>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</si>
  <si>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</si>
  <si>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</si>
  <si>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</si>
  <si>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</si>
  <si>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</si>
  <si>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</si>
  <si>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</si>
  <si>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</si>
  <si>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</si>
  <si>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</si>
  <si>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</si>
  <si>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</si>
  <si>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</si>
  <si>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</si>
  <si>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</si>
  <si>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</si>
  <si>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</si>
  <si>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</si>
  <si>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</si>
  <si>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</si>
  <si>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</si>
  <si>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</si>
  <si>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</si>
  <si>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</si>
  <si>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</si>
  <si>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</si>
  <si>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</si>
  <si>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</si>
  <si>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</si>
  <si>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</si>
  <si>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</si>
  <si>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</si>
  <si>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</si>
  <si>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</si>
  <si>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</si>
  <si>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</si>
  <si>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</si>
  <si>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</si>
  <si>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</si>
  <si>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</si>
  <si>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</si>
  <si>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</si>
  <si>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</si>
  <si>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</si>
  <si>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</si>
  <si>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</si>
  <si>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</si>
  <si>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</si>
  <si>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</si>
  <si>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</si>
  <si>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</si>
  <si>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</si>
  <si>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</si>
  <si>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</si>
  <si>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</si>
  <si>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</si>
  <si>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</si>
  <si>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</si>
  <si>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</si>
  <si>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</si>
  <si>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</si>
  <si>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</si>
  <si>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</si>
  <si>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</si>
  <si>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</si>
  <si>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</si>
  <si>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</si>
  <si>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</si>
  <si>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</si>
  <si>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</si>
  <si>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</si>
  <si>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</si>
  <si>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</si>
  <si>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</si>
  <si>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</si>
  <si>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</si>
  <si>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</si>
  <si>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</si>
  <si>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</si>
  <si>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</si>
  <si>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</si>
  <si>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</si>
  <si>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</si>
  <si>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</si>
  <si>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</si>
  <si>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</si>
  <si>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</si>
  <si>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</si>
  <si>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</si>
  <si>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</si>
  <si>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</si>
  <si>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</si>
  <si>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</si>
  <si>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</si>
  <si>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</si>
  <si>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</si>
  <si>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</si>
  <si>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</si>
  <si>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</si>
  <si>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</si>
  <si>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</si>
  <si>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</si>
  <si>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</si>
  <si>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</si>
  <si>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</si>
  <si>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</si>
  <si>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</si>
  <si>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</si>
  <si>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</si>
  <si>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</si>
  <si>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</si>
  <si>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</si>
  <si>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</si>
  <si>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</si>
  <si>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</si>
  <si>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</si>
  <si>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</si>
  <si>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</si>
  <si>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</si>
  <si>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</si>
  <si>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</si>
  <si>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</si>
  <si>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</si>
  <si>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</si>
  <si>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</si>
  <si>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</si>
  <si>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</si>
  <si>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</si>
  <si>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</si>
  <si>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</si>
  <si>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</si>
  <si>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</si>
  <si>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</si>
  <si>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</si>
  <si>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</si>
  <si>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</si>
  <si>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</si>
  <si>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</si>
  <si>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</si>
  <si>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</si>
  <si>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</si>
  <si>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</si>
  <si>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</si>
  <si>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</si>
  <si>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</si>
  <si>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</si>
  <si>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</si>
  <si>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</si>
  <si>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</si>
  <si>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</si>
  <si>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</si>
  <si>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</si>
  <si>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</si>
  <si>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</si>
  <si>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</si>
  <si>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</si>
  <si>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</si>
  <si>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</si>
  <si>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</si>
  <si>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</si>
  <si>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</si>
  <si>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</si>
  <si>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</si>
  <si>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</si>
  <si>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</si>
  <si>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</si>
  <si>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</si>
  <si>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</si>
  <si>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</si>
  <si>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</si>
  <si>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</si>
  <si>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</si>
  <si>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</si>
  <si>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</si>
  <si>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</si>
  <si>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</si>
  <si>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</si>
  <si>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</si>
  <si>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</si>
  <si>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</si>
  <si>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</si>
  <si>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</si>
  <si>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</si>
  <si>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</si>
  <si>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</si>
  <si>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</si>
  <si>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</si>
  <si>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</si>
  <si>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</si>
  <si>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</si>
  <si>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</si>
  <si>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</si>
  <si>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</si>
  <si>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</si>
  <si>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</si>
  <si>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</si>
  <si>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</si>
  <si>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</si>
  <si>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</si>
  <si>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</si>
  <si>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</si>
  <si>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</si>
  <si>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</si>
  <si>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</si>
  <si>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</si>
  <si>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</si>
  <si>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</si>
  <si>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</si>
  <si>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</si>
  <si>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</si>
  <si>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</si>
  <si>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</si>
  <si>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</si>
  <si>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</si>
  <si>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</si>
  <si>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</si>
  <si>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</si>
  <si>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</si>
  <si>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</si>
  <si>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</si>
  <si>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</si>
  <si>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</si>
  <si>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</si>
  <si>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</si>
  <si>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</si>
  <si>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</si>
  <si>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</si>
  <si>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</si>
  <si>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</si>
  <si>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</si>
  <si>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</si>
  <si>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</si>
  <si>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</si>
  <si>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</si>
  <si>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</si>
  <si>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</si>
  <si>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</si>
  <si>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</si>
  <si>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</si>
  <si>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</si>
  <si>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</si>
  <si>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</si>
  <si>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</si>
  <si>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</si>
  <si>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</si>
  <si>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</si>
  <si>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</si>
  <si>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</si>
  <si>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</si>
  <si>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</si>
  <si>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</si>
  <si>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</si>
  <si>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</si>
  <si>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</si>
  <si>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</si>
  <si>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</si>
  <si>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</si>
  <si>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</si>
  <si>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</si>
  <si>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</si>
  <si>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</si>
  <si>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</si>
  <si>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</si>
  <si>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</si>
  <si>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</si>
  <si>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</si>
  <si>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</si>
  <si>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</si>
  <si>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</si>
  <si>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</si>
  <si>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</si>
  <si>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</si>
  <si>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</si>
  <si>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</si>
  <si>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</si>
  <si>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</si>
  <si>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</si>
  <si>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</si>
  <si>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</si>
  <si>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</si>
  <si>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</si>
  <si>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</si>
  <si>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</si>
  <si>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</si>
  <si>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</si>
  <si>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</si>
  <si>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</si>
  <si>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</si>
  <si>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</si>
  <si>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</si>
  <si>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</si>
  <si>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</si>
  <si>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</si>
  <si>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</si>
  <si>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</si>
  <si>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</si>
  <si>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</si>
  <si>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</si>
  <si>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</si>
  <si>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</si>
  <si>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</si>
  <si>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</si>
  <si>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</si>
  <si>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</si>
  <si>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</si>
  <si>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</si>
  <si>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</si>
  <si>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</si>
  <si>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</si>
  <si>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</si>
  <si>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</si>
  <si>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</si>
  <si>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</si>
  <si>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</si>
  <si>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</si>
  <si>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</si>
  <si>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</si>
  <si>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</si>
  <si>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</si>
  <si>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</si>
  <si>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</si>
  <si>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</si>
  <si>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</si>
  <si>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</si>
  <si>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</si>
  <si>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</si>
  <si>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</si>
  <si>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</si>
  <si>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</si>
  <si>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</si>
  <si>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</si>
  <si>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</si>
  <si>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</si>
  <si>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</si>
  <si>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</si>
  <si>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</si>
  <si>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</si>
  <si>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</si>
  <si>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</si>
  <si>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</si>
  <si>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</si>
  <si>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</si>
  <si>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</si>
  <si>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</si>
  <si>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</si>
  <si>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</si>
  <si>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</si>
  <si>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</si>
  <si>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</si>
  <si>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</si>
  <si>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</si>
  <si>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</si>
  <si>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</si>
  <si>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</si>
  <si>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</si>
  <si>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</si>
  <si>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</si>
  <si>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</si>
  <si>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</si>
  <si>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</si>
  <si>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</si>
  <si>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</si>
  <si>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</si>
  <si>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</si>
  <si>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</si>
  <si>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</si>
  <si>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</si>
  <si>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</si>
  <si>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</si>
  <si>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</si>
  <si>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</si>
  <si>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</si>
  <si>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</si>
  <si>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</si>
  <si>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</si>
  <si>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</si>
  <si>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</si>
  <si>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</si>
  <si>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</si>
  <si>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</si>
  <si>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</si>
  <si>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</si>
  <si>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</si>
  <si>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</si>
  <si>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</si>
  <si>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</si>
  <si>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</si>
  <si>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</si>
  <si>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</si>
  <si>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</si>
  <si>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</si>
  <si>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</si>
  <si>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</si>
  <si>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</si>
  <si>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</si>
  <si>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</si>
  <si>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</si>
  <si>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</si>
  <si>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</si>
  <si>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</si>
  <si>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</si>
  <si>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</si>
  <si>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</si>
  <si>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</si>
  <si>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</si>
  <si>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</si>
  <si>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</si>
  <si>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</si>
  <si>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</si>
  <si>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</si>
  <si>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</si>
  <si>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</si>
  <si>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</si>
  <si>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</si>
  <si>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</si>
  <si>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</si>
  <si>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</si>
  <si>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</si>
  <si>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</si>
  <si>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</si>
  <si>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</si>
  <si>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</si>
  <si>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</si>
  <si>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</si>
  <si>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</si>
  <si>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</si>
  <si>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</si>
  <si>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</si>
  <si>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</si>
  <si>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</si>
  <si>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</si>
  <si>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</si>
  <si>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</si>
  <si>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</si>
  <si>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</si>
  <si>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</si>
  <si>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</si>
  <si>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</si>
  <si>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</si>
  <si>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</si>
  <si>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</si>
  <si>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</si>
  <si>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</si>
  <si>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</si>
  <si>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</si>
  <si>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</si>
  <si>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</si>
  <si>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</si>
  <si>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</si>
  <si>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</si>
  <si>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</si>
  <si>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</si>
  <si>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</si>
  <si>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</si>
  <si>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</si>
  <si>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</si>
  <si>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</si>
  <si>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</si>
  <si>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</si>
  <si>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</si>
  <si>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</si>
  <si>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</si>
  <si>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</si>
  <si>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</si>
  <si>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</si>
  <si>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</si>
  <si>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</si>
  <si>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</si>
  <si>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</si>
  <si>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</si>
  <si>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</si>
  <si>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</si>
  <si>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</si>
  <si>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</si>
  <si>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</si>
  <si>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</si>
  <si>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</si>
  <si>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</si>
  <si>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</si>
  <si>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</si>
  <si>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</si>
  <si>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</si>
  <si>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</si>
  <si>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</si>
  <si>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</si>
  <si>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</si>
  <si>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</si>
  <si>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</si>
  <si>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</si>
  <si>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</si>
  <si>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</si>
  <si>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</si>
  <si>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</si>
  <si>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</si>
  <si>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</si>
  <si>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</si>
  <si>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</si>
  <si>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</si>
  <si>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</si>
  <si>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</si>
  <si>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</si>
  <si>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</si>
  <si>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</si>
  <si>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</si>
  <si>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</si>
  <si>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</si>
  <si>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</si>
  <si>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</si>
  <si>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</si>
  <si>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</si>
  <si>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</si>
  <si>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</si>
  <si>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</si>
  <si>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</si>
  <si>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</si>
  <si>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</si>
  <si>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</si>
  <si>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</si>
  <si>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</si>
  <si>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</si>
  <si>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</si>
  <si>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</si>
  <si>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</si>
  <si>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</si>
  <si>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</si>
  <si>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</si>
  <si>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</si>
  <si>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</si>
  <si>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</si>
  <si>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</si>
  <si>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</si>
  <si>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</si>
  <si>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</si>
  <si>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</si>
  <si>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</si>
  <si>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</si>
  <si>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</si>
  <si>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</si>
  <si>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</si>
  <si>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</si>
  <si>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</si>
  <si>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</si>
  <si>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</si>
  <si>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</si>
  <si>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</si>
  <si>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</si>
  <si>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</si>
  <si>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</si>
  <si>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</si>
  <si>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</si>
  <si>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</si>
  <si>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</si>
  <si>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</si>
  <si>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</si>
  <si>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</si>
  <si>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</si>
  <si>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</si>
  <si>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</si>
  <si>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</si>
  <si>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</si>
  <si>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</si>
  <si>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</si>
  <si>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</si>
  <si>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</si>
  <si>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</si>
  <si>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</si>
  <si>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</si>
  <si>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</si>
  <si>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</si>
  <si>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</si>
  <si>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</si>
  <si>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</si>
  <si>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</si>
  <si>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</si>
  <si>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</si>
  <si>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</si>
  <si>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</si>
  <si>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</si>
  <si>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</si>
  <si>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</si>
  <si>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</si>
  <si>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</si>
  <si>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</si>
  <si>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</si>
  <si>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</si>
  <si>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</si>
  <si>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</si>
  <si>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</si>
  <si>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</si>
  <si>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</si>
  <si>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</si>
  <si>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</si>
  <si>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</si>
  <si>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</si>
  <si>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</si>
  <si>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</si>
  <si>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</si>
  <si>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</si>
  <si>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</si>
  <si>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</si>
  <si>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</si>
  <si>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</si>
  <si>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</si>
  <si>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</si>
  <si>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</si>
  <si>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</si>
  <si>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</si>
  <si>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</si>
  <si>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</si>
  <si>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</si>
  <si>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</si>
  <si>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</si>
  <si>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</si>
  <si>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</si>
  <si>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</si>
  <si>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</si>
  <si>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</si>
  <si>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</si>
  <si>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</si>
  <si>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</si>
  <si>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</si>
  <si>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</si>
  <si>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</si>
  <si>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</si>
  <si>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</si>
  <si>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</si>
  <si>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</si>
  <si>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</si>
  <si>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</si>
  <si>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</si>
  <si>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</si>
  <si>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</si>
  <si>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</si>
  <si>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</si>
  <si>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</si>
  <si>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</si>
  <si>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</si>
  <si>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</si>
  <si>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</si>
  <si>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</si>
  <si>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</si>
  <si>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</si>
  <si>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</si>
  <si>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</si>
  <si>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</si>
  <si>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</si>
  <si>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</si>
  <si>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</si>
  <si>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</si>
  <si>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</si>
  <si>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</si>
  <si>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</si>
  <si>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</si>
  <si>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</si>
  <si>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</si>
  <si>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</si>
  <si>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</si>
  <si>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</si>
  <si>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</si>
  <si>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</si>
  <si>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</si>
  <si>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</si>
  <si>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</si>
  <si>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</si>
  <si>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</si>
  <si>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</si>
  <si>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</si>
  <si>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</si>
  <si>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</si>
  <si>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</si>
  <si>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</si>
  <si>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</si>
  <si>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</si>
  <si>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</si>
  <si>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</si>
  <si>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</si>
  <si>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</si>
  <si>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</si>
  <si>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</si>
  <si>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</si>
  <si>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</si>
  <si>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</si>
  <si>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</si>
  <si>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</si>
  <si>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</si>
  <si>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</si>
  <si>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</si>
  <si>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</si>
  <si>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</si>
  <si>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</si>
  <si>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</si>
  <si>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</si>
  <si>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</si>
  <si>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</si>
  <si>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</si>
  <si>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</si>
  <si>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</si>
  <si>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</si>
  <si>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</si>
  <si>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</si>
  <si>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</si>
  <si>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</si>
  <si>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</si>
  <si>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</si>
  <si>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</si>
  <si>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</si>
  <si>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</si>
  <si>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</si>
  <si>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</si>
  <si>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</si>
  <si>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</si>
  <si>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</si>
  <si>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</si>
  <si>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</si>
  <si>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</si>
  <si>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</si>
  <si>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</si>
  <si>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</si>
  <si>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</si>
  <si>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</si>
  <si>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</si>
  <si>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</si>
  <si>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</si>
  <si>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</si>
  <si>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</si>
  <si>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</si>
  <si>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</si>
  <si>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</si>
  <si>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</si>
  <si>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</si>
  <si>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</si>
  <si>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</si>
  <si>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</si>
  <si>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</si>
  <si>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</si>
  <si>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</si>
  <si>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</si>
  <si>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</si>
  <si>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</si>
  <si>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</si>
  <si>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</si>
  <si>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</si>
  <si>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</si>
  <si>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</si>
  <si>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</si>
  <si>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</si>
  <si>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</si>
  <si>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</si>
  <si>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</si>
  <si>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</si>
  <si>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</si>
  <si>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</si>
  <si>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</si>
  <si>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</si>
  <si>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</si>
  <si>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</si>
  <si>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</si>
  <si>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</si>
  <si>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</si>
  <si>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</si>
  <si>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</si>
  <si>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</si>
  <si>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</si>
  <si>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</si>
  <si>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</si>
  <si>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</si>
  <si>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</si>
  <si>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</si>
  <si>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</si>
  <si>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</si>
  <si>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</si>
  <si>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</si>
  <si>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</si>
  <si>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</si>
  <si>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</si>
  <si>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</si>
  <si>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</si>
  <si>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</si>
  <si>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</si>
  <si>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</si>
  <si>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</si>
  <si>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</si>
  <si>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</si>
  <si>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</si>
  <si>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</si>
  <si>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</si>
  <si>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</si>
  <si>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</si>
  <si>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</si>
  <si>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</si>
  <si>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</si>
  <si>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</si>
  <si>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</si>
  <si>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</si>
  <si>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</si>
  <si>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</si>
  <si>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</si>
  <si>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</si>
  <si>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</si>
  <si>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</si>
  <si>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</si>
  <si>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</si>
  <si>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</si>
  <si>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</si>
  <si>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</si>
  <si>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</si>
  <si>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</si>
  <si>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</si>
  <si>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</si>
  <si>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</si>
  <si>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</si>
  <si>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</si>
  <si>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</si>
  <si>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</si>
  <si>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</si>
  <si>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</si>
  <si>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</si>
  <si>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</si>
  <si>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</si>
  <si>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</si>
  <si>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</si>
  <si>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</si>
  <si>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</si>
  <si>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</si>
  <si>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</si>
  <si>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</si>
  <si>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</si>
  <si>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</si>
  <si>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</si>
  <si>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</si>
  <si>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</si>
  <si>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</si>
  <si>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</si>
  <si>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</si>
  <si>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</si>
  <si>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</si>
  <si>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</si>
  <si>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</si>
  <si>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</si>
  <si>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</si>
  <si>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</si>
  <si>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</si>
  <si>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</si>
  <si>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</si>
  <si>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</si>
  <si>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</si>
  <si>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</si>
  <si>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</si>
  <si>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</si>
  <si>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</si>
  <si>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</si>
  <si>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</si>
  <si>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</si>
  <si>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</si>
  <si>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</si>
  <si>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</si>
  <si>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</si>
  <si>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</si>
  <si>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</si>
  <si>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</si>
  <si>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</si>
  <si>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</si>
  <si>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</si>
  <si>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</si>
  <si>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</si>
  <si>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</si>
  <si>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</si>
  <si>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</si>
  <si>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</si>
  <si>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</si>
  <si>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</si>
  <si>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</si>
  <si>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</si>
  <si>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</si>
  <si>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</si>
  <si>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</si>
  <si>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</si>
  <si>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</si>
  <si>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</si>
  <si>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</si>
  <si>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</si>
  <si>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</si>
  <si>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</si>
  <si>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</si>
  <si>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</si>
  <si>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</si>
  <si>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</si>
  <si>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</si>
  <si>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</si>
  <si>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</si>
  <si>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</si>
  <si>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</si>
  <si>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</si>
  <si>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</si>
  <si>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</si>
  <si>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</si>
  <si>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</si>
  <si>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</si>
  <si>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</si>
  <si>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</si>
  <si>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</si>
  <si>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</si>
  <si>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</si>
  <si>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</si>
  <si>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</si>
  <si>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</si>
  <si>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</si>
  <si>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</si>
  <si>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</si>
  <si>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</si>
  <si>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</si>
  <si>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</si>
  <si>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</si>
  <si>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</si>
  <si>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</si>
  <si>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</si>
  <si>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</si>
  <si>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</si>
  <si>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</si>
  <si>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</si>
  <si>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</si>
  <si>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</si>
  <si>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</si>
  <si>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</si>
  <si>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</si>
  <si>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</si>
  <si>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</si>
  <si>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</si>
  <si>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</si>
  <si>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</si>
  <si>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</si>
  <si>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</si>
  <si>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</si>
  <si>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</si>
  <si>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</si>
  <si>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</si>
  <si>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</si>
  <si>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</si>
  <si>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</si>
  <si>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</si>
  <si>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</si>
  <si>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</si>
  <si>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</si>
  <si>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</si>
  <si>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</si>
  <si>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</si>
  <si>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</si>
  <si>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</si>
  <si>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</si>
  <si>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</si>
  <si>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</si>
  <si>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</si>
  <si>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</si>
  <si>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</si>
  <si>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</si>
  <si>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</si>
  <si>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</si>
  <si>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</si>
  <si>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</si>
  <si>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</si>
  <si>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</si>
  <si>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</si>
  <si>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</si>
  <si>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</si>
  <si>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</si>
  <si>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</si>
  <si>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</si>
  <si>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</si>
  <si>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</si>
  <si>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</si>
  <si>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</si>
  <si>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</si>
  <si>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</si>
  <si>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</si>
  <si>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</si>
  <si>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</si>
  <si>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</si>
  <si>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</si>
  <si>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</si>
  <si>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</si>
  <si>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</si>
  <si>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</si>
  <si>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</si>
  <si>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</si>
  <si>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</si>
  <si>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</si>
  <si>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</si>
  <si>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</si>
  <si>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</si>
  <si>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</si>
  <si>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</si>
  <si>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</si>
  <si>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</si>
  <si>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</si>
  <si>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</si>
  <si>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</si>
  <si>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</si>
  <si>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</si>
  <si>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</si>
  <si>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</si>
  <si>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</si>
  <si>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</si>
  <si>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</si>
  <si>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</si>
  <si>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</si>
  <si>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</si>
  <si>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</si>
  <si>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</si>
  <si>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</si>
  <si>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</si>
  <si>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</si>
  <si>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</si>
  <si>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</si>
  <si>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</si>
  <si>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</si>
  <si>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</si>
  <si>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</si>
  <si>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</si>
  <si>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</si>
  <si>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</si>
  <si>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</si>
  <si>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</si>
  <si>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</si>
  <si>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</si>
  <si>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</si>
  <si>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</si>
  <si>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</si>
  <si>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</si>
  <si>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</si>
  <si>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</si>
  <si>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</si>
  <si>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</si>
  <si>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</si>
  <si>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</si>
  <si>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</si>
  <si>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</si>
  <si>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</si>
  <si>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</si>
  <si>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</si>
  <si>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</si>
  <si>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</si>
  <si>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</si>
  <si>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</si>
  <si>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</si>
  <si>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</si>
  <si>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</si>
  <si>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</si>
  <si>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</si>
  <si>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</si>
  <si>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</si>
  <si>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</si>
  <si>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</si>
  <si>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</si>
  <si>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</si>
  <si>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</si>
  <si>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</si>
  <si>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</si>
  <si>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</si>
  <si>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</si>
  <si>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</si>
  <si>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</si>
  <si>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</si>
  <si>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</si>
  <si>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</si>
  <si>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</si>
  <si>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</si>
  <si>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</si>
  <si>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</si>
  <si>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</si>
  <si>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</si>
  <si>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</si>
  <si>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</si>
  <si>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</si>
  <si>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</si>
  <si>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</si>
  <si>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</si>
  <si>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</si>
  <si>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</si>
  <si>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</si>
  <si>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</si>
  <si>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</si>
  <si>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</si>
  <si>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</si>
  <si>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</si>
  <si>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</si>
  <si>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</si>
  <si>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</si>
  <si>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</si>
  <si>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</si>
  <si>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</si>
  <si>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</si>
  <si>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</si>
  <si>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</si>
  <si>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</si>
  <si>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</si>
  <si>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</si>
  <si>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</si>
  <si>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</si>
  <si>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</si>
  <si>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</si>
  <si>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</si>
  <si>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</si>
  <si>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</si>
  <si>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</si>
  <si>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</si>
  <si>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</si>
  <si>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</si>
  <si>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</si>
  <si>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</si>
  <si>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</si>
  <si>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</si>
  <si>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</si>
  <si>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</si>
  <si>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</si>
  <si>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</si>
  <si>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</si>
  <si>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</si>
  <si>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</si>
  <si>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</si>
  <si>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</si>
  <si>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</si>
  <si>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</si>
  <si>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</si>
  <si>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</si>
  <si>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</si>
  <si>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</si>
  <si>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</si>
  <si>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</si>
  <si>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</si>
  <si>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</si>
  <si>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</si>
  <si>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</si>
  <si>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</si>
  <si>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</si>
  <si>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</si>
  <si>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</si>
  <si>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</si>
  <si>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</si>
  <si>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</si>
  <si>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</si>
  <si>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</si>
  <si>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</si>
  <si>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</si>
  <si>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</si>
  <si>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</si>
  <si>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</si>
  <si>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</si>
  <si>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</si>
  <si>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</si>
  <si>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</si>
  <si>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</si>
  <si>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</si>
  <si>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</si>
  <si>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</si>
  <si>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</si>
  <si>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</si>
  <si>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</si>
  <si>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</si>
  <si>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</si>
  <si>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</si>
  <si>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</si>
  <si>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</si>
  <si>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</si>
  <si>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</si>
  <si>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</si>
  <si>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</si>
  <si>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</si>
  <si>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</si>
  <si>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</si>
  <si>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</si>
  <si>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</si>
  <si>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</si>
  <si>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</si>
  <si>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</si>
  <si>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</si>
  <si>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</si>
  <si>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</si>
  <si>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</si>
  <si>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</si>
  <si>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</si>
  <si>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</si>
  <si>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</si>
  <si>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</si>
  <si>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</si>
  <si>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</si>
  <si>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</si>
  <si>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</si>
  <si>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</si>
  <si>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</si>
  <si>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</si>
  <si>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</si>
  <si>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</si>
  <si>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</si>
  <si>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</si>
  <si>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</si>
  <si>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</si>
  <si>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</si>
  <si>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</si>
  <si>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</si>
  <si>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</si>
  <si>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</si>
  <si>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</si>
  <si>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</si>
  <si>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</si>
  <si>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</si>
  <si>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</si>
  <si>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</si>
  <si>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</si>
  <si>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</si>
  <si>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</si>
  <si>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</si>
  <si>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</si>
  <si>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</si>
  <si>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</si>
  <si>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</si>
  <si>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</si>
  <si>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</si>
  <si>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</si>
  <si>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</si>
  <si>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</si>
  <si>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</si>
  <si>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</si>
  <si>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</si>
  <si>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</si>
  <si>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</si>
  <si>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</si>
  <si>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</si>
  <si>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</si>
  <si>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</si>
  <si>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</si>
  <si>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</si>
  <si>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</si>
  <si>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</si>
  <si>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</si>
  <si>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</si>
  <si>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</si>
  <si>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</si>
  <si>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</si>
  <si>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</si>
  <si>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</si>
  <si>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</si>
  <si>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</si>
  <si>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</si>
  <si>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</si>
  <si>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</si>
  <si>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</si>
  <si>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</si>
  <si>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</si>
  <si>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</si>
  <si>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</si>
  <si>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</si>
  <si>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</si>
  <si>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</si>
  <si>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</si>
  <si>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</si>
  <si>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</si>
  <si>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</si>
  <si>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</si>
  <si>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</si>
  <si>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</si>
  <si>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</si>
  <si>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</si>
  <si>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</si>
  <si>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</si>
  <si>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</si>
  <si>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</si>
  <si>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</si>
  <si>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</si>
  <si>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</si>
  <si>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</si>
  <si>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</si>
  <si>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</si>
  <si>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</si>
  <si>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</si>
  <si>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</si>
  <si>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</si>
  <si>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</si>
  <si>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</si>
  <si>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</si>
  <si>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</si>
  <si>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</si>
  <si>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</si>
  <si>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</si>
  <si>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</si>
  <si>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</si>
  <si>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</si>
  <si>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</si>
  <si>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</si>
  <si>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</si>
  <si>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</si>
  <si>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</si>
  <si>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</si>
  <si>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</si>
  <si>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</si>
  <si>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</si>
  <si>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</si>
  <si>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</si>
  <si>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</si>
  <si>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</si>
  <si>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</si>
  <si>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</si>
  <si>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</si>
  <si>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</si>
  <si>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</si>
  <si>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</si>
  <si>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</si>
  <si>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</si>
  <si>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</si>
  <si>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</si>
  <si>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</si>
  <si>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</si>
  <si>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</si>
  <si>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</si>
  <si>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</si>
  <si>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</si>
  <si>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</si>
  <si>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</si>
  <si>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</si>
  <si>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</si>
  <si>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</si>
  <si>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</si>
  <si>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</si>
  <si>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</si>
  <si>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</si>
  <si>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</si>
  <si>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</si>
  <si>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</si>
  <si>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</si>
  <si>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</si>
  <si>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</si>
  <si>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</si>
  <si>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</si>
  <si>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</si>
  <si>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</si>
  <si>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</si>
  <si>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</si>
  <si>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</si>
  <si>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</si>
  <si>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</si>
  <si>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</si>
  <si>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</si>
  <si>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</si>
  <si>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</si>
  <si>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</si>
  <si>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</si>
  <si>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</si>
  <si>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</si>
  <si>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</si>
  <si>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</si>
  <si>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</si>
  <si>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</si>
  <si>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</si>
  <si>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</si>
  <si>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</si>
  <si>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</si>
  <si>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</si>
  <si>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</si>
  <si>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</si>
  <si>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</si>
  <si>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</si>
  <si>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</si>
  <si>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</si>
  <si>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</si>
  <si>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</si>
  <si>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</si>
  <si>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</si>
  <si>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</si>
  <si>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</si>
  <si>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</si>
  <si>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</si>
  <si>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</si>
  <si>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</si>
  <si>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</si>
  <si>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</si>
  <si>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</si>
  <si>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</si>
  <si>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</si>
  <si>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</si>
  <si>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</si>
  <si>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</si>
  <si>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</si>
  <si>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</si>
  <si>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</si>
  <si>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</si>
  <si>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</si>
  <si>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</si>
  <si>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</si>
  <si>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</si>
  <si>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</si>
  <si>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</si>
  <si>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</si>
  <si>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</si>
  <si>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</si>
  <si>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</si>
  <si>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</si>
  <si>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</si>
  <si>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</si>
  <si>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</si>
  <si>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</si>
  <si>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</si>
  <si>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</si>
  <si>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</si>
  <si>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</si>
  <si>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</si>
  <si>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</si>
  <si>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</si>
  <si>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</si>
  <si>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</si>
  <si>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</si>
  <si>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</si>
  <si>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</si>
  <si>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</si>
  <si>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</si>
  <si>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</si>
  <si>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</si>
  <si>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</si>
  <si>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</si>
  <si>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</si>
  <si>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</si>
  <si>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</si>
  <si>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</si>
  <si>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</si>
  <si>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</si>
  <si>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</si>
  <si>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</si>
  <si>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</si>
  <si>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</si>
  <si>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</si>
  <si>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</si>
  <si>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</si>
  <si>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</si>
  <si>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</si>
  <si>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</si>
  <si>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</si>
  <si>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</si>
  <si>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</si>
  <si>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</si>
  <si>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</si>
  <si>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</si>
  <si>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</si>
  <si>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</si>
  <si>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</si>
  <si>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</si>
  <si>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</si>
  <si>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</si>
  <si>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</si>
  <si>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</si>
  <si>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</si>
  <si>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</si>
  <si>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</si>
  <si>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</si>
  <si>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</si>
  <si>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</si>
  <si>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</si>
  <si>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</si>
  <si>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</si>
  <si>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</si>
  <si>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</si>
  <si>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</si>
  <si>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</si>
  <si>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</si>
  <si>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</si>
  <si>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</si>
  <si>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</si>
  <si>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</si>
  <si>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</si>
  <si>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</si>
  <si>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</si>
  <si>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</si>
  <si>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</si>
  <si>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</si>
  <si>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</si>
  <si>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</si>
  <si>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</si>
  <si>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</si>
  <si>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</si>
  <si>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</si>
  <si>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</si>
  <si>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</si>
  <si>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</si>
  <si>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</si>
  <si>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</si>
  <si>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</si>
  <si>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</si>
  <si>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</si>
  <si>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</si>
  <si>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</si>
  <si>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</si>
  <si>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</si>
  <si>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</si>
  <si>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</si>
  <si>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</si>
  <si>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</si>
  <si>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</si>
  <si>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</si>
  <si>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</si>
  <si>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</si>
  <si>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</si>
  <si>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</si>
  <si>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</si>
  <si>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</si>
  <si>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</si>
  <si>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</si>
  <si>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</si>
  <si>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</si>
  <si>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</si>
  <si>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</si>
  <si>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</si>
  <si>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</si>
  <si>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</si>
  <si>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</si>
  <si>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</si>
  <si>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</si>
  <si>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</si>
  <si>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</si>
  <si>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</si>
  <si>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</si>
  <si>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</si>
  <si>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</si>
  <si>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</si>
  <si>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</si>
  <si>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</si>
  <si>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</si>
  <si>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</si>
  <si>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</si>
  <si>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</si>
  <si>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</si>
  <si>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</si>
  <si>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</si>
  <si>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</si>
  <si>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</si>
  <si>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</si>
  <si>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</si>
  <si>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</si>
  <si>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</si>
  <si>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</si>
  <si>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</si>
  <si>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</si>
  <si>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</si>
  <si>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</si>
  <si>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</si>
  <si>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</si>
  <si>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</si>
  <si>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</si>
  <si>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</si>
  <si>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</si>
  <si>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</si>
  <si>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</si>
  <si>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</si>
  <si>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</si>
  <si>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</si>
  <si>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</si>
  <si>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</si>
  <si>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</si>
  <si>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</si>
  <si>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</si>
  <si>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</si>
  <si>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</si>
  <si>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</si>
  <si>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</si>
  <si>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</si>
  <si>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</si>
  <si>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</si>
  <si>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</si>
  <si>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</si>
  <si>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</si>
  <si>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</si>
  <si>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</si>
  <si>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</si>
  <si>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</si>
  <si>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</si>
  <si>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</si>
  <si>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</si>
  <si>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</si>
  <si>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</si>
  <si>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</si>
  <si>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</si>
  <si>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</si>
  <si>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</si>
  <si>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</si>
  <si>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</si>
  <si>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</si>
  <si>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</si>
  <si>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</si>
  <si>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</si>
  <si>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</si>
  <si>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</si>
  <si>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</si>
  <si>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</si>
  <si>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</si>
  <si>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</si>
  <si>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</si>
  <si>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</si>
  <si>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</si>
  <si>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</si>
  <si>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</si>
  <si>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</si>
  <si>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</si>
  <si>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</si>
  <si>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</si>
  <si>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</si>
  <si>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</si>
  <si>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</si>
  <si>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</si>
  <si>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</si>
  <si>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</si>
  <si>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</si>
  <si>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</si>
  <si>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</si>
  <si>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</si>
  <si>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</si>
  <si>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</si>
  <si>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</si>
  <si>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</si>
  <si>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</si>
  <si>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</si>
  <si>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</si>
  <si>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</si>
  <si>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</si>
  <si>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</si>
  <si>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</si>
  <si>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</si>
  <si>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</si>
  <si>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</si>
  <si>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</si>
  <si>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</si>
  <si>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</si>
  <si>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</si>
  <si>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</si>
  <si>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</si>
  <si>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</si>
  <si>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</si>
  <si>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</si>
  <si>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</si>
  <si>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</si>
  <si>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</si>
  <si>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</si>
  <si>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</si>
  <si>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</si>
  <si>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</si>
  <si>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</si>
  <si>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</si>
  <si>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</si>
  <si>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</si>
  <si>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</si>
  <si>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</si>
  <si>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</si>
  <si>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</si>
  <si>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</si>
  <si>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</si>
  <si>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</si>
  <si>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</si>
  <si>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</si>
  <si>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</si>
  <si>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</si>
  <si>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</si>
  <si>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</si>
  <si>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</si>
  <si>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</si>
  <si>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</si>
  <si>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</si>
  <si>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</si>
  <si>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</si>
  <si>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</si>
  <si>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</si>
  <si>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</si>
  <si>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</si>
  <si>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</si>
  <si>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</si>
  <si>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</si>
  <si>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</si>
  <si>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</si>
  <si>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</si>
  <si>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</si>
  <si>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</si>
  <si>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</si>
  <si>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</si>
  <si>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</si>
  <si>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</si>
  <si>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</si>
  <si>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</si>
  <si>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</si>
  <si>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</si>
  <si>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</si>
  <si>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</si>
  <si>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</si>
  <si>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</si>
  <si>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</si>
  <si>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</si>
  <si>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</si>
  <si>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</si>
  <si>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</si>
  <si>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</si>
  <si>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</si>
  <si>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</si>
  <si>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</si>
  <si>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</si>
  <si>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</si>
  <si>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</si>
  <si>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</si>
  <si>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</si>
  <si>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</si>
  <si>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</si>
  <si>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</si>
  <si>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</si>
  <si>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</si>
  <si>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</si>
  <si>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</si>
  <si>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</si>
  <si>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</si>
  <si>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</si>
  <si>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</si>
  <si>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</si>
  <si>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</si>
  <si>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</si>
  <si>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</si>
  <si>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</si>
  <si>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</si>
  <si>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</si>
  <si>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</si>
  <si>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</si>
  <si>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</si>
  <si>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</si>
  <si>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</si>
  <si>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</si>
  <si>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</si>
  <si>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</si>
  <si>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</si>
  <si>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</si>
  <si>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</si>
  <si>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</si>
  <si>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</si>
  <si>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</si>
  <si>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</si>
  <si>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</si>
  <si>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</si>
  <si>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</si>
  <si>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</si>
  <si>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</si>
  <si>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</si>
  <si>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</si>
  <si>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</si>
  <si>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</si>
  <si>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</si>
  <si>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</si>
  <si>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</si>
  <si>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</si>
  <si>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</si>
  <si>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</si>
  <si>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</si>
  <si>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</si>
  <si>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</si>
  <si>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</si>
  <si>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</si>
  <si>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</si>
  <si>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</si>
  <si>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</si>
  <si>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</si>
  <si>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</si>
  <si>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</si>
  <si>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</si>
  <si>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</si>
  <si>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</si>
  <si>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</si>
  <si>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</si>
  <si>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</si>
  <si>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</si>
  <si>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</si>
  <si>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</si>
  <si>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</si>
  <si>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</si>
  <si>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</si>
  <si>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</si>
  <si>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</si>
  <si>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</si>
  <si>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</si>
  <si>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</si>
  <si>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</si>
  <si>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</si>
  <si>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</si>
  <si>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</si>
  <si>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</si>
  <si>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</si>
  <si>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</si>
  <si>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</si>
  <si>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</si>
  <si>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</si>
  <si>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</si>
  <si>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</si>
  <si>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</si>
  <si>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</si>
  <si>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</si>
  <si>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</si>
  <si>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</si>
  <si>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</si>
  <si>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</si>
  <si>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</si>
  <si>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</si>
  <si>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</si>
  <si>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</si>
  <si>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</si>
  <si>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</si>
  <si>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</si>
  <si>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</si>
  <si>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</si>
  <si>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</si>
  <si>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</si>
  <si>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</si>
  <si>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</si>
  <si>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</si>
  <si>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</si>
  <si>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</si>
  <si>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</si>
  <si>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</si>
  <si>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</si>
  <si>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</si>
  <si>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</si>
  <si>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</si>
  <si>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</si>
  <si>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</si>
  <si>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</si>
  <si>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</si>
  <si>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</si>
  <si>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</si>
  <si>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</si>
  <si>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</si>
  <si>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</si>
  <si>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</si>
  <si>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</si>
  <si>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</si>
  <si>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</si>
  <si>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</si>
  <si>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</si>
  <si>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</si>
  <si>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</si>
  <si>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</si>
  <si>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</si>
  <si>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</si>
  <si>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</si>
  <si>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</si>
  <si>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</si>
  <si>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</si>
  <si>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</si>
  <si>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</si>
  <si>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</si>
  <si>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</si>
  <si>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</si>
  <si>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</si>
  <si>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</si>
  <si>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</si>
  <si>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</si>
  <si>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</si>
  <si>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</si>
  <si>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</si>
  <si>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</si>
  <si>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</si>
  <si>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</si>
  <si>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</si>
  <si>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</si>
  <si>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</si>
  <si>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</si>
  <si>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</si>
  <si>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</si>
  <si>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</si>
  <si>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</si>
  <si>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</si>
  <si>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</si>
  <si>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</si>
  <si>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</si>
  <si>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</si>
  <si>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</si>
  <si>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</si>
  <si>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</si>
  <si>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</si>
  <si>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</si>
  <si>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</si>
  <si>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</si>
  <si>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</si>
  <si>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</si>
  <si>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</si>
  <si>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</si>
  <si>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</si>
  <si>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</si>
  <si>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</si>
  <si>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</si>
  <si>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</si>
  <si>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</si>
  <si>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</si>
  <si>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</si>
  <si>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</si>
  <si>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</si>
  <si>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</si>
  <si>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</si>
  <si>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</si>
  <si>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</si>
  <si>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</si>
  <si>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</si>
  <si>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</si>
  <si>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</si>
  <si>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</si>
  <si>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</si>
  <si>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</si>
  <si>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</si>
  <si>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</si>
  <si>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</si>
  <si>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</si>
  <si>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</si>
  <si>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</si>
  <si>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</si>
  <si>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</si>
  <si>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</si>
  <si>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</si>
  <si>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</si>
  <si>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</si>
  <si>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</si>
  <si>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</si>
  <si>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</si>
  <si>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</si>
  <si>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</si>
  <si>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</si>
  <si>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</si>
  <si>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</si>
  <si>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</si>
  <si>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</si>
  <si>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</si>
  <si>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</si>
  <si>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</si>
  <si>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</si>
  <si>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</si>
  <si>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</si>
  <si>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</si>
  <si>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</si>
  <si>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</si>
  <si>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</si>
  <si>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</si>
  <si>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</si>
  <si>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</si>
  <si>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</si>
  <si>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</si>
  <si>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</si>
  <si>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</si>
  <si>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</si>
  <si>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</si>
  <si>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</si>
  <si>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</si>
  <si>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</si>
  <si>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</si>
  <si>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</si>
  <si>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</si>
  <si>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</si>
  <si>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</si>
  <si>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</si>
  <si>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</si>
  <si>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</si>
  <si>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</si>
  <si>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</si>
  <si>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</si>
  <si>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</si>
  <si>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</si>
  <si>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</si>
  <si>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</si>
  <si>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</si>
  <si>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</si>
  <si>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</si>
  <si>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</si>
  <si>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</si>
  <si>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</si>
  <si>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</si>
  <si>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</si>
  <si>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</si>
  <si>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</si>
  <si>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</si>
  <si>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</si>
  <si>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</si>
  <si>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</si>
  <si>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</si>
  <si>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</si>
  <si>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</si>
  <si>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</si>
  <si>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</si>
  <si>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</si>
  <si>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</si>
  <si>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</si>
  <si>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</si>
  <si>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</si>
  <si>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</si>
  <si>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</si>
  <si>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</si>
  <si>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</si>
  <si>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</si>
  <si>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</si>
  <si>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</si>
  <si>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</si>
  <si>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</si>
  <si>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</si>
  <si>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</si>
  <si>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</si>
  <si>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</si>
  <si>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</si>
  <si>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</si>
  <si>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</si>
  <si>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</si>
  <si>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</si>
  <si>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</si>
  <si>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</si>
  <si>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</si>
  <si>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</si>
  <si>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</si>
  <si>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</si>
  <si>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</si>
  <si>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</si>
  <si>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</si>
  <si>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</si>
  <si>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</si>
  <si>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</si>
  <si>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</si>
  <si>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</si>
  <si>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</si>
  <si>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</si>
  <si>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</si>
  <si>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</si>
  <si>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</si>
  <si>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</si>
  <si>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</si>
  <si>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</si>
  <si>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</si>
  <si>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</si>
  <si>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</si>
  <si>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</si>
  <si>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</si>
  <si>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</si>
  <si>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</si>
  <si>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</si>
  <si>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</si>
  <si>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</si>
  <si>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</si>
  <si>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</si>
  <si>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</si>
  <si>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</si>
  <si>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</si>
  <si>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</si>
  <si>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</si>
  <si>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</si>
  <si>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</si>
  <si>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</si>
  <si>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</si>
  <si>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</si>
  <si>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</si>
  <si>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</si>
  <si>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</si>
  <si>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</si>
  <si>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</si>
  <si>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</si>
  <si>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</si>
  <si>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</si>
  <si>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</si>
  <si>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</si>
  <si>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</si>
  <si>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</si>
  <si>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</si>
  <si>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</si>
  <si>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</si>
  <si>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</si>
  <si>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</si>
  <si>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</si>
  <si>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</si>
  <si>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</si>
  <si>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</si>
  <si>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</si>
  <si>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</si>
  <si>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</si>
  <si>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</si>
  <si>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</si>
  <si>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</si>
  <si>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</si>
  <si>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</si>
  <si>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</si>
  <si>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</si>
  <si>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</si>
  <si>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</si>
  <si>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</si>
  <si>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</si>
  <si>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</si>
  <si>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</si>
  <si>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</si>
  <si>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</si>
  <si>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</si>
  <si>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</si>
  <si>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</si>
  <si>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</si>
  <si>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</si>
  <si>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</si>
  <si>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</si>
  <si>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</si>
  <si>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</si>
  <si>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</si>
  <si>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</si>
  <si>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</si>
  <si>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</si>
  <si>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</si>
  <si>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</si>
  <si>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</si>
  <si>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</si>
  <si>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</si>
  <si>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</si>
  <si>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</si>
  <si>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</si>
  <si>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</si>
  <si>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</si>
  <si>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</si>
  <si>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</si>
  <si>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</si>
  <si>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</si>
  <si>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</si>
  <si>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</si>
  <si>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</si>
  <si>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</si>
  <si>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</si>
  <si>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</si>
  <si>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</si>
  <si>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</si>
  <si>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</si>
  <si>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</si>
  <si>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</si>
  <si>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</si>
  <si>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</si>
  <si>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</si>
  <si>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</si>
  <si>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</si>
  <si>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</si>
  <si>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</si>
  <si>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</si>
  <si>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</si>
  <si>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</si>
  <si>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</si>
  <si>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</si>
  <si>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</si>
  <si>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</si>
  <si>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</si>
  <si>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</si>
  <si>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</si>
  <si>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</si>
  <si>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</si>
  <si>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</si>
  <si>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</si>
  <si>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</si>
  <si>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</si>
  <si>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</si>
  <si>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</si>
  <si>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</si>
  <si>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</si>
  <si>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</si>
  <si>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</si>
  <si>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</si>
  <si>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</si>
  <si>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</si>
  <si>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</si>
  <si>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</si>
  <si>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</si>
  <si>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</si>
  <si>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</si>
  <si>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</si>
  <si>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</si>
  <si>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</si>
  <si>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</si>
  <si>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</si>
  <si>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</si>
  <si>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</si>
  <si>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</si>
  <si>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</si>
  <si>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</si>
  <si>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</si>
  <si>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</si>
  <si>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</si>
  <si>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</si>
  <si>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</si>
  <si>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</si>
  <si>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</si>
  <si>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</si>
  <si>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</si>
  <si>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</si>
  <si>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</si>
  <si>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</si>
  <si>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</si>
  <si>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</si>
  <si>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</si>
  <si>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</si>
  <si>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</si>
  <si>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</si>
  <si>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</si>
  <si>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</si>
  <si>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</si>
  <si>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</si>
  <si>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</si>
  <si>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</si>
  <si>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</si>
  <si>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</si>
  <si>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</si>
  <si>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</si>
  <si>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</si>
  <si>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</si>
  <si>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</si>
  <si>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</si>
  <si>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</si>
  <si>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</si>
  <si>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</si>
  <si>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</si>
  <si>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</si>
  <si>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</si>
  <si>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</si>
  <si>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</si>
  <si>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</si>
  <si>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</si>
  <si>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</si>
  <si>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</si>
  <si>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</si>
  <si>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</si>
  <si>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</si>
  <si>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</si>
  <si>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</si>
  <si>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</si>
  <si>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</si>
  <si>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</si>
  <si>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</si>
  <si>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</si>
  <si>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</si>
  <si>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</si>
  <si>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</si>
  <si>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</si>
  <si>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</si>
  <si>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</si>
  <si>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</si>
  <si>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</si>
  <si>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</si>
  <si>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</si>
  <si>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</si>
  <si>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</si>
  <si>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</si>
  <si>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</si>
  <si>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</si>
  <si>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</si>
  <si>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</si>
  <si>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</si>
  <si>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</si>
  <si>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</si>
  <si>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</si>
  <si>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</si>
  <si>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</si>
  <si>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</si>
  <si>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</si>
  <si>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</si>
  <si>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</si>
  <si>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</si>
  <si>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</si>
  <si>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</si>
  <si>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</si>
  <si>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</si>
  <si>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</si>
  <si>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</si>
  <si>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</si>
  <si>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</si>
  <si>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</si>
  <si>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</si>
  <si>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</si>
  <si>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</si>
  <si>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</si>
  <si>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</si>
  <si>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</si>
  <si>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</si>
  <si>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</si>
  <si>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</si>
  <si>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</si>
  <si>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</si>
  <si>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</si>
  <si>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</si>
  <si>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</si>
  <si>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</si>
  <si>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</si>
  <si>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</si>
  <si>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</si>
  <si>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</si>
  <si>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</si>
  <si>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</si>
  <si>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</si>
  <si>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</si>
  <si>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</si>
  <si>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</si>
  <si>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</si>
  <si>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</si>
  <si>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</si>
  <si>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</si>
  <si>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</si>
  <si>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</si>
  <si>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</si>
  <si>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</si>
  <si>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</si>
  <si>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</si>
  <si>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</si>
  <si>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</si>
  <si>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</si>
  <si>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</si>
  <si>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</si>
  <si>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</si>
  <si>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</si>
  <si>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</si>
  <si>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</si>
  <si>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</si>
  <si>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</si>
  <si>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</si>
  <si>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</si>
  <si>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</si>
  <si>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</si>
  <si>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</si>
  <si>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</si>
  <si>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</si>
  <si>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</si>
  <si>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</si>
  <si>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</si>
  <si>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</si>
  <si>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</si>
  <si>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</si>
  <si>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</si>
  <si>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</si>
  <si>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</si>
  <si>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</si>
  <si>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</si>
  <si>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</si>
  <si>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</si>
  <si>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</si>
  <si>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</si>
  <si>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</si>
  <si>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</si>
  <si>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</si>
  <si>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</si>
  <si>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</si>
  <si>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</si>
  <si>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</si>
  <si>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</si>
  <si>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</si>
  <si>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</si>
  <si>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</si>
  <si>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</si>
  <si>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</si>
  <si>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</si>
  <si>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</si>
  <si>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</si>
  <si>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</si>
  <si>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</si>
  <si>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</si>
  <si>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</si>
  <si>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</si>
  <si>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</si>
  <si>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</si>
  <si>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</si>
  <si>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</si>
  <si>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</si>
  <si>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</si>
  <si>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</si>
  <si>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</si>
  <si>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</si>
  <si>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</si>
  <si>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</si>
  <si>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</si>
  <si>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</si>
  <si>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</si>
  <si>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</si>
  <si>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</si>
  <si>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</si>
  <si>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</si>
  <si>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</si>
  <si>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</si>
  <si>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</si>
  <si>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</si>
  <si>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</si>
  <si>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</si>
  <si>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</si>
  <si>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</si>
  <si>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</si>
  <si>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</si>
  <si>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</si>
  <si>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</si>
  <si>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</si>
  <si>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</si>
  <si>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</si>
  <si>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</si>
  <si>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</si>
  <si>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</si>
  <si>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</si>
  <si>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</si>
  <si>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</si>
  <si>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</si>
  <si>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</si>
  <si>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</si>
  <si>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</si>
  <si>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</si>
  <si>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</si>
  <si>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</si>
  <si>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</si>
  <si>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</si>
  <si>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</si>
  <si>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</si>
  <si>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</si>
  <si>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</si>
  <si>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</si>
  <si>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</si>
  <si>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</si>
  <si>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</si>
  <si>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</si>
  <si>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</si>
  <si>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</si>
  <si>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</si>
  <si>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</si>
  <si>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</si>
  <si>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</si>
  <si>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</si>
  <si>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</si>
  <si>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</si>
  <si>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</si>
  <si>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</si>
  <si>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</si>
  <si>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</si>
  <si>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</si>
  <si>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</si>
  <si>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</si>
  <si>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</si>
  <si>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</si>
  <si>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</si>
  <si>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</si>
  <si>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</si>
  <si>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</si>
  <si>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</si>
  <si>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</si>
  <si>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</si>
  <si>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</si>
  <si>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</si>
  <si>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</si>
  <si>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</si>
  <si>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</si>
  <si>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</si>
  <si>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</si>
  <si>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</si>
  <si>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</si>
  <si>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</si>
  <si>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</si>
  <si>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</si>
  <si>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</si>
  <si>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</si>
  <si>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</si>
  <si>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</si>
  <si>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</si>
  <si>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</si>
  <si>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</si>
  <si>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</si>
  <si>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</si>
  <si>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</si>
  <si>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</si>
  <si>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</si>
  <si>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</si>
  <si>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</si>
  <si>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</si>
  <si>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</si>
  <si>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</si>
  <si>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</si>
  <si>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</si>
  <si>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</si>
  <si>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</si>
  <si>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</si>
  <si>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</si>
  <si>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</si>
  <si>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</si>
  <si>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</si>
  <si>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</si>
  <si>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</si>
  <si>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</si>
  <si>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</si>
  <si>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</si>
  <si>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</si>
  <si>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</si>
  <si>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</si>
  <si>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</si>
  <si>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</si>
  <si>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</si>
  <si>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</si>
  <si>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</si>
  <si>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</si>
  <si>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</si>
  <si>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</si>
  <si>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</si>
  <si>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</si>
  <si>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</si>
  <si>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</si>
  <si>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</si>
  <si>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</si>
  <si>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</si>
  <si>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</si>
  <si>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</si>
  <si>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</si>
  <si>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</si>
  <si>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</si>
  <si>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</si>
  <si>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</si>
  <si>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</si>
  <si>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</si>
  <si>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</si>
  <si>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</si>
  <si>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</si>
  <si>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</si>
  <si>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</si>
  <si>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</si>
  <si>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</si>
  <si>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</si>
  <si>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</si>
  <si>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</si>
  <si>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</si>
  <si>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</si>
  <si>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</si>
  <si>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</si>
  <si>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</si>
  <si>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</si>
  <si>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</si>
  <si>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</si>
  <si>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</si>
  <si>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</si>
  <si>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</si>
  <si>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</si>
  <si>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</si>
  <si>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</si>
  <si>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</si>
  <si>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</si>
  <si>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</si>
  <si>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</si>
  <si>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</si>
  <si>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</si>
  <si>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</si>
  <si>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</si>
  <si>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</si>
  <si>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</si>
  <si>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</si>
  <si>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</si>
  <si>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</si>
  <si>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</si>
  <si>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</si>
  <si>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</si>
  <si>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</si>
  <si>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</si>
  <si>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</si>
  <si>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</si>
  <si>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</si>
  <si>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</si>
  <si>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</si>
  <si>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</si>
  <si>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</si>
  <si>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</si>
  <si>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</si>
  <si>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</si>
  <si>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</si>
  <si>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</si>
  <si>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</si>
  <si>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</si>
  <si>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</si>
  <si>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</si>
  <si>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</si>
  <si>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</si>
  <si>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</si>
  <si>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</si>
  <si>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</si>
  <si>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</si>
  <si>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</si>
  <si>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</si>
  <si>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</si>
  <si>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</si>
  <si>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</si>
  <si>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</si>
  <si>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</si>
  <si>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</si>
  <si>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</si>
  <si>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</si>
  <si>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</si>
  <si>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</si>
  <si>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</si>
  <si>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</si>
  <si>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</si>
  <si>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</si>
  <si>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</si>
  <si>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</si>
  <si>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</si>
  <si>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</si>
  <si>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</si>
  <si>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</si>
  <si>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</si>
  <si>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</si>
  <si>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</si>
  <si>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</si>
  <si>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</si>
  <si>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</si>
  <si>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</si>
  <si>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</si>
  <si>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</si>
  <si>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</si>
  <si>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</si>
  <si>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</si>
  <si>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</si>
  <si>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</si>
  <si>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</si>
  <si>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</si>
  <si>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</si>
  <si>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</si>
  <si>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</si>
  <si>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</si>
  <si>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</si>
  <si>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</si>
  <si>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</si>
  <si>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</si>
  <si>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</si>
  <si>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</si>
  <si>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</si>
  <si>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</si>
  <si>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</si>
  <si>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</si>
  <si>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</si>
  <si>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</si>
  <si>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</si>
  <si>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</si>
  <si>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</si>
  <si>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</si>
  <si>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</si>
  <si>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</si>
  <si>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</si>
  <si>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</si>
  <si>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</si>
  <si>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</si>
  <si>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</si>
  <si>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</si>
  <si>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</si>
  <si>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</si>
  <si>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</si>
  <si>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</si>
  <si>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</si>
  <si>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</si>
  <si>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</si>
  <si>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</si>
  <si>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</si>
  <si>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</si>
  <si>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</si>
  <si>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</si>
  <si>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</si>
  <si>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</si>
  <si>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</si>
  <si>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</si>
  <si>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</si>
  <si>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</si>
  <si>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</si>
  <si>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</si>
  <si>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</si>
  <si>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</si>
  <si>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</si>
  <si>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</si>
  <si>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</si>
  <si>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</si>
  <si>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</si>
  <si>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</si>
  <si>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</si>
  <si>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</si>
  <si>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</si>
  <si>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</si>
  <si>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</si>
  <si>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</si>
  <si>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</si>
  <si>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</si>
  <si>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</si>
  <si>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</si>
  <si>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</si>
  <si>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</si>
  <si>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</si>
  <si>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</si>
  <si>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</si>
  <si>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</si>
  <si>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</si>
  <si>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</si>
  <si>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</si>
  <si>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</si>
  <si>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</si>
  <si>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</si>
  <si>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</si>
  <si>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</si>
  <si>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</si>
  <si>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</si>
  <si>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</si>
  <si>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</si>
  <si>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</si>
  <si>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</si>
  <si>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</si>
  <si>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</si>
  <si>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</si>
  <si>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</si>
  <si>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</si>
  <si>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</si>
  <si>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</si>
  <si>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</si>
  <si>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</si>
  <si>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</si>
  <si>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</si>
  <si>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</si>
  <si>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</si>
  <si>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</si>
  <si>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</si>
  <si>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</si>
  <si>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</si>
  <si>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</si>
  <si>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</si>
  <si>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</si>
  <si>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</si>
  <si>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</si>
  <si>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</si>
  <si>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</si>
  <si>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</si>
  <si>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</si>
  <si>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</si>
  <si>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</si>
  <si>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</si>
  <si>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</si>
  <si>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</si>
  <si>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</si>
  <si>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</si>
  <si>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</si>
  <si>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</si>
  <si>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</si>
  <si>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</si>
  <si>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</si>
  <si>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</si>
  <si>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</si>
  <si>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</si>
  <si>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</si>
  <si>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</si>
  <si>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</si>
  <si>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</si>
  <si>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</si>
  <si>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</si>
  <si>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</si>
  <si>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</si>
  <si>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</si>
  <si>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</si>
  <si>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</si>
  <si>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</si>
  <si>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</si>
  <si>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</si>
  <si>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</si>
  <si>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</si>
  <si>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</si>
  <si>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</si>
  <si>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</si>
  <si>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</si>
  <si>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</si>
  <si>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</si>
  <si>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</si>
  <si>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</si>
  <si>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</si>
  <si>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</si>
  <si>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</si>
  <si>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</si>
  <si>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</si>
  <si>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</si>
  <si>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</si>
  <si>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</si>
  <si>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</si>
  <si>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</si>
  <si>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</si>
  <si>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</si>
  <si>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</si>
  <si>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</si>
  <si>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</si>
  <si>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</si>
  <si>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</si>
  <si>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</si>
  <si>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</si>
  <si>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</si>
  <si>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</si>
  <si>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</si>
  <si>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</si>
  <si>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</si>
  <si>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</si>
  <si>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</si>
  <si>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</si>
  <si>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</si>
  <si>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</si>
  <si>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</si>
  <si>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</si>
  <si>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</si>
  <si>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</si>
  <si>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</si>
  <si>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</si>
  <si>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</si>
  <si>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</si>
  <si>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</si>
  <si>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</si>
  <si>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</si>
  <si>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</si>
  <si>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</si>
  <si>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</si>
  <si>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</si>
  <si>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</si>
  <si>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</si>
  <si>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</si>
  <si>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</si>
  <si>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</si>
  <si>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</si>
  <si>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</si>
  <si>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</si>
  <si>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</si>
  <si>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</si>
  <si>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</si>
  <si>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</si>
  <si>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</si>
  <si>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</si>
  <si>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</si>
  <si>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</si>
  <si>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</si>
  <si>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</si>
  <si>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</si>
  <si>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</si>
  <si>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</si>
  <si>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</si>
  <si>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</si>
  <si>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</si>
  <si>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</si>
  <si>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</si>
  <si>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</si>
  <si>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</si>
  <si>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</si>
  <si>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</si>
  <si>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</si>
  <si>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</si>
  <si>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</si>
  <si>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</si>
  <si>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</si>
  <si>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</si>
  <si>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</si>
  <si>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</si>
  <si>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</si>
  <si>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</si>
  <si>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</si>
  <si>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</si>
  <si>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</si>
  <si>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</si>
  <si>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</si>
  <si>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</si>
  <si>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</si>
  <si>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</si>
  <si>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</si>
  <si>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</si>
  <si>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</si>
  <si>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</si>
  <si>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</si>
  <si>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</si>
  <si>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</si>
  <si>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</si>
  <si>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</si>
  <si>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</si>
  <si>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</si>
  <si>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</si>
  <si>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</si>
  <si>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</si>
  <si>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</si>
  <si>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</si>
  <si>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</si>
  <si>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</si>
  <si>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</si>
  <si>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</si>
  <si>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</si>
  <si>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</si>
  <si>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</si>
  <si>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</si>
  <si>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</si>
  <si>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</si>
  <si>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</si>
  <si>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</si>
  <si>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</si>
  <si>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</si>
  <si>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</si>
  <si>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</si>
  <si>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</si>
  <si>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</si>
  <si>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</si>
  <si>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</si>
  <si>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</si>
  <si>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</si>
  <si>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</si>
  <si>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</si>
  <si>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</si>
  <si>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</si>
  <si>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</si>
  <si>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</si>
  <si>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</si>
  <si>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</si>
  <si>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</si>
  <si>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</si>
  <si>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</si>
  <si>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</si>
  <si>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</si>
  <si>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</si>
  <si>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</si>
  <si>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</si>
  <si>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</si>
  <si>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</si>
  <si>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</si>
  <si>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</si>
  <si>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</si>
  <si>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</si>
  <si>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</si>
  <si>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</si>
  <si>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</si>
  <si>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</si>
  <si>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</si>
  <si>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</si>
  <si>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</si>
  <si>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</si>
  <si>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</si>
  <si>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</si>
  <si>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</si>
  <si>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</si>
  <si>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</si>
  <si>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</si>
  <si>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</si>
  <si>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</si>
  <si>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</si>
  <si>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</si>
  <si>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</si>
  <si>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</si>
  <si>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</si>
  <si>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</si>
  <si>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</si>
  <si>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</si>
  <si>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</si>
  <si>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</si>
  <si>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</si>
  <si>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</si>
  <si>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</si>
  <si>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</si>
  <si>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</si>
  <si>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</si>
  <si>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</si>
  <si>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</si>
  <si>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</si>
  <si>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</si>
  <si>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</si>
  <si>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</si>
  <si>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</si>
  <si>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</si>
  <si>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</si>
  <si>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</si>
  <si>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</si>
  <si>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</si>
  <si>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</si>
  <si>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</si>
  <si>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</si>
  <si>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</si>
  <si>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</si>
  <si>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</si>
  <si>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</si>
  <si>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</si>
  <si>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</si>
  <si>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</si>
  <si>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</si>
  <si>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</si>
  <si>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</si>
  <si>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</si>
  <si>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</si>
  <si>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</si>
  <si>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</si>
  <si>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</si>
  <si>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</si>
  <si>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</si>
  <si>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</si>
  <si>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</si>
  <si>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</si>
  <si>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</si>
  <si>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</si>
  <si>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</si>
  <si>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</si>
  <si>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</si>
  <si>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</si>
  <si>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</si>
  <si>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</si>
  <si>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</si>
  <si>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</si>
  <si>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</si>
  <si>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</si>
  <si>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</si>
  <si>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</si>
  <si>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</si>
  <si>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</si>
  <si>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</si>
  <si>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</si>
  <si>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</si>
  <si>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</si>
  <si>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</si>
  <si>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</si>
  <si>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</si>
  <si>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</si>
  <si>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</si>
  <si>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</si>
  <si>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</si>
  <si>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</si>
  <si>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</si>
  <si>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</si>
  <si>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</si>
  <si>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</si>
  <si>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</si>
  <si>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</si>
  <si>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</si>
  <si>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</si>
  <si>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</si>
  <si>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</si>
  <si>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</si>
  <si>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</si>
  <si>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</si>
  <si>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</si>
  <si>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</si>
  <si>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</si>
  <si>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</si>
  <si>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</si>
  <si>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</si>
  <si>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</si>
  <si>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</si>
  <si>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</si>
  <si>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</si>
  <si>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</si>
  <si>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</si>
  <si>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</si>
  <si>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</si>
  <si>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</si>
  <si>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</si>
  <si>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</si>
  <si>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</si>
  <si>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</si>
  <si>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</si>
  <si>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</si>
  <si>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</si>
  <si>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</si>
  <si>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</si>
  <si>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</si>
  <si>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</si>
  <si>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</si>
  <si>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</si>
  <si>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</si>
  <si>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</si>
  <si>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</si>
  <si>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</si>
  <si>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</si>
  <si>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</si>
  <si>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</si>
  <si>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</si>
  <si>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</si>
  <si>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</si>
  <si>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</si>
  <si>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</si>
  <si>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</si>
  <si>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</si>
  <si>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</si>
  <si>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</si>
  <si>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</si>
  <si>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</si>
  <si>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</si>
  <si>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</si>
  <si>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</si>
  <si>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</si>
  <si>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</si>
  <si>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</si>
  <si>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</si>
  <si>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</si>
  <si>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</si>
  <si>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</si>
  <si>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</si>
  <si>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</si>
  <si>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</si>
  <si>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</si>
  <si>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</si>
  <si>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</si>
  <si>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</si>
  <si>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</si>
  <si>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</si>
  <si>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</si>
  <si>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</si>
  <si>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</si>
  <si>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</si>
  <si>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</si>
  <si>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</si>
  <si>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</si>
  <si>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</si>
  <si>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</si>
  <si>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</si>
  <si>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</si>
  <si>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</si>
  <si>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</si>
  <si>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</si>
  <si>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</si>
  <si>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</si>
  <si>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</si>
  <si>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</si>
  <si>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</si>
  <si>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</si>
  <si>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</si>
  <si>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</si>
  <si>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</si>
  <si>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</si>
  <si>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</si>
  <si>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</si>
  <si>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</si>
  <si>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</si>
  <si>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</si>
  <si>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</si>
  <si>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</si>
  <si>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</si>
  <si>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</si>
  <si>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</si>
  <si>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</si>
  <si>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</si>
  <si>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</si>
  <si>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</si>
  <si>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</si>
  <si>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</si>
  <si>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</si>
  <si>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</si>
  <si>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</si>
  <si>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</si>
  <si>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</si>
  <si>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</si>
  <si>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</si>
  <si>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</si>
  <si>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</si>
  <si>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</si>
  <si>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</si>
  <si>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</si>
  <si>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</si>
  <si>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</si>
  <si>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</si>
  <si>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</si>
  <si>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</si>
  <si>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</si>
  <si>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</si>
  <si>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</si>
  <si>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</si>
  <si>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</si>
  <si>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</si>
  <si>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</si>
  <si>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</si>
  <si>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</si>
  <si>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</si>
  <si>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</si>
  <si>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</si>
  <si>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</si>
  <si>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</si>
  <si>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</si>
  <si>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</si>
  <si>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</si>
  <si>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</si>
  <si>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</si>
  <si>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</si>
  <si>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</si>
  <si>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</si>
  <si>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</si>
  <si>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</si>
  <si>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</si>
  <si>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</si>
  <si>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</si>
  <si>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</si>
  <si>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</si>
  <si>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</si>
  <si>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</si>
  <si>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</si>
  <si>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</si>
  <si>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</si>
  <si>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</si>
  <si>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</si>
  <si>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</si>
  <si>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</si>
  <si>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</si>
  <si>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</si>
  <si>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</si>
  <si>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</si>
  <si>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</si>
  <si>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</si>
  <si>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</si>
  <si>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</si>
  <si>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</si>
  <si>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</si>
  <si>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</si>
  <si>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</si>
  <si>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</si>
  <si>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</si>
  <si>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</si>
  <si>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</si>
  <si>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</si>
  <si>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</si>
  <si>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</si>
  <si>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</si>
  <si>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</si>
  <si>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</si>
  <si>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</si>
  <si>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</si>
  <si>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</si>
  <si>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</si>
  <si>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</si>
  <si>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</si>
  <si>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</si>
  <si>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</si>
  <si>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</si>
  <si>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</si>
  <si>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</si>
  <si>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</si>
  <si>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</si>
  <si>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</si>
  <si>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</si>
  <si>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</si>
  <si>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</si>
  <si>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</si>
  <si>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</si>
  <si>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</si>
  <si>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</si>
  <si>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</si>
  <si>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</si>
  <si>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</si>
  <si>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</si>
  <si>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</si>
  <si>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</si>
  <si>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</si>
  <si>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</si>
  <si>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</si>
  <si>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</si>
  <si>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</si>
  <si>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</si>
  <si>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</si>
  <si>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</si>
  <si>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</si>
  <si>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</si>
  <si>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</si>
  <si>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</si>
  <si>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</si>
  <si>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</si>
  <si>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</si>
  <si>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</si>
  <si>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</si>
  <si>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</si>
  <si>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</si>
  <si>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</si>
  <si>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</si>
  <si>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</si>
  <si>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</si>
  <si>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</si>
  <si>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</si>
  <si>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</si>
  <si>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</si>
  <si>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</si>
  <si>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</si>
  <si>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</si>
  <si>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</si>
  <si>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</si>
  <si>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</si>
  <si>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</si>
  <si>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</si>
  <si>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</si>
  <si>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</si>
  <si>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</si>
  <si>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</si>
  <si>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</si>
  <si>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</si>
  <si>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</si>
  <si>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</si>
  <si>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</si>
  <si>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</si>
  <si>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</si>
  <si>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</si>
  <si>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</si>
  <si>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</si>
  <si>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</si>
  <si>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</si>
  <si>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</si>
  <si>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</si>
  <si>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</si>
  <si>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</si>
  <si>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</si>
  <si>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</si>
  <si>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</si>
  <si>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</si>
  <si>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</si>
  <si>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</si>
  <si>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</si>
  <si>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</si>
  <si>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</si>
  <si>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</si>
  <si>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</si>
  <si>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</si>
  <si>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</si>
  <si>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</si>
  <si>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</si>
  <si>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</si>
  <si>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</si>
  <si>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</si>
  <si>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</si>
  <si>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</si>
  <si>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</si>
  <si>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</si>
  <si>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</si>
  <si>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</si>
  <si>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</si>
  <si>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</si>
  <si>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</si>
  <si>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</si>
  <si>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</si>
  <si>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</si>
  <si>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</si>
  <si>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</si>
  <si>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</si>
  <si>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</si>
  <si>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</si>
  <si>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</si>
  <si>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</si>
  <si>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</si>
  <si>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</si>
  <si>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</si>
  <si>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</si>
  <si>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</si>
  <si>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</si>
  <si>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</si>
  <si>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</si>
  <si>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</si>
  <si>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</si>
  <si>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</si>
  <si>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</si>
  <si>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</si>
  <si>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</si>
  <si>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</si>
  <si>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</si>
  <si>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</si>
  <si>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</si>
  <si>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</si>
  <si>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</si>
  <si>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</si>
  <si>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</si>
  <si>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</si>
  <si>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</si>
  <si>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</si>
  <si>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</si>
  <si>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</si>
  <si>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</si>
  <si>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</si>
  <si>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</si>
  <si>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</si>
  <si>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</si>
  <si>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</si>
  <si>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</si>
  <si>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</si>
  <si>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</si>
  <si>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</si>
  <si>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</si>
  <si>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</si>
  <si>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</si>
  <si>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</si>
  <si>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</si>
  <si>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</si>
  <si>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</si>
  <si>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</si>
  <si>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</si>
  <si>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</si>
  <si>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</si>
  <si>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</si>
  <si>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</si>
  <si>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</si>
  <si>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</si>
  <si>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</si>
  <si>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</si>
  <si>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</si>
  <si>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</si>
  <si>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</si>
  <si>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</si>
  <si>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</si>
  <si>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</si>
  <si>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</si>
  <si>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</si>
  <si>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</si>
  <si>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</si>
  <si>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</si>
  <si>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</si>
  <si>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</si>
  <si>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</si>
  <si>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</si>
  <si>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</si>
  <si>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</si>
  <si>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</si>
  <si>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</si>
  <si>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</si>
  <si>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</si>
  <si>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</si>
  <si>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</si>
  <si>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</si>
  <si>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</si>
  <si>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</si>
  <si>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</si>
  <si>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</si>
  <si>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</si>
  <si>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</si>
  <si>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</si>
  <si>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</si>
  <si>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</si>
  <si>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</si>
  <si>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</si>
  <si>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</si>
  <si>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</si>
  <si>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</si>
  <si>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</si>
  <si>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</si>
  <si>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</si>
  <si>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</si>
  <si>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</si>
  <si>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</si>
  <si>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</si>
  <si>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</si>
  <si>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</si>
  <si>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</si>
  <si>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</si>
  <si>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</si>
  <si>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</si>
  <si>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</si>
  <si>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</si>
  <si>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</si>
  <si>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</si>
  <si>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</si>
  <si>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</si>
  <si>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</si>
  <si>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</si>
  <si>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</si>
  <si>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</si>
  <si>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</si>
  <si>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</si>
  <si>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</si>
  <si>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</si>
  <si>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</si>
  <si>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</si>
  <si>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</si>
  <si>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</si>
  <si>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</si>
  <si>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</si>
  <si>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</si>
  <si>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</si>
  <si>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</si>
  <si>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</si>
  <si>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</si>
  <si>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</si>
  <si>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</si>
  <si>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</si>
  <si>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</si>
  <si>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</si>
  <si>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</si>
  <si>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</si>
  <si>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</si>
  <si>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</si>
  <si>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</si>
  <si>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</si>
  <si>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</si>
  <si>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</si>
  <si>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</si>
  <si>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</si>
  <si>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</si>
  <si>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</si>
  <si>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</si>
  <si>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</si>
  <si>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</si>
  <si>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</si>
  <si>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</si>
  <si>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</si>
  <si>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</si>
  <si>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</si>
  <si>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</si>
  <si>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</si>
  <si>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</si>
  <si>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</si>
  <si>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</si>
  <si>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</si>
  <si>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</si>
  <si>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</si>
  <si>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</si>
  <si>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</si>
  <si>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</si>
  <si>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</si>
  <si>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</si>
  <si>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</si>
  <si>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</si>
  <si>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</si>
  <si>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</si>
  <si>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</si>
  <si>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</si>
  <si>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</si>
  <si>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</si>
  <si>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</si>
  <si>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</si>
  <si>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</si>
  <si>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</si>
  <si>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</si>
  <si>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</si>
  <si>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</si>
  <si>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</si>
  <si>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</si>
  <si>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</si>
  <si>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</si>
  <si>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</si>
  <si>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</si>
  <si>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</si>
  <si>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</si>
  <si>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</si>
  <si>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</si>
  <si>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</si>
  <si>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</si>
  <si>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</si>
  <si>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</si>
  <si>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</si>
  <si>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</si>
  <si>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</si>
  <si>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</si>
  <si>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</si>
  <si>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</si>
  <si>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</si>
  <si>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</si>
  <si>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</si>
  <si>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</si>
  <si>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</si>
  <si>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</si>
  <si>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</si>
  <si>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</si>
  <si>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</si>
  <si>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</si>
  <si>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</si>
  <si>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</si>
  <si>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</si>
  <si>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</si>
  <si>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</si>
  <si>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</si>
  <si>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</si>
  <si>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</si>
  <si>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</si>
  <si>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</si>
  <si>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</si>
  <si>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</si>
  <si>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</si>
  <si>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</si>
  <si>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</si>
  <si>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</si>
  <si>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</si>
  <si>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</si>
  <si>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</si>
  <si>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</si>
  <si>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</si>
  <si>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</si>
  <si>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</si>
  <si>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</si>
  <si>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</si>
  <si>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</si>
  <si>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</si>
  <si>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</si>
  <si>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</si>
  <si>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</si>
  <si>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</si>
  <si>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</si>
  <si>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</si>
  <si>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</si>
  <si>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</si>
  <si>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</si>
  <si>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</si>
  <si>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</si>
  <si>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</si>
  <si>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</si>
  <si>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</si>
  <si>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</si>
  <si>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</si>
  <si>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</si>
  <si>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</si>
  <si>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</si>
  <si>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</si>
  <si>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</si>
  <si>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</si>
  <si>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</si>
  <si>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</si>
  <si>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</si>
  <si>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</si>
  <si>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</si>
  <si>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</si>
  <si>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</si>
  <si>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</si>
  <si>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</si>
  <si>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</si>
  <si>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</si>
  <si>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</si>
  <si>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</si>
  <si>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</si>
  <si>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</si>
  <si>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</si>
  <si>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</si>
  <si>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</si>
  <si>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</si>
  <si>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</si>
  <si>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</si>
  <si>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</si>
  <si>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</si>
  <si>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</si>
  <si>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</si>
  <si>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</si>
  <si>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</si>
  <si>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</si>
  <si>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</si>
  <si>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</si>
  <si>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</si>
  <si>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</si>
  <si>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</si>
  <si>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</si>
  <si>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</si>
  <si>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</si>
  <si>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</si>
  <si>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</si>
  <si>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</si>
  <si>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</si>
  <si>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</si>
  <si>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</si>
  <si>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</si>
  <si>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</si>
  <si>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</si>
  <si>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</si>
  <si>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</si>
  <si>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</si>
  <si>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</si>
  <si>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</si>
  <si>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</si>
  <si>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</si>
  <si>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</si>
  <si>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</si>
  <si>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</si>
  <si>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</si>
  <si>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</si>
  <si>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</si>
  <si>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</si>
  <si>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</si>
  <si>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</si>
  <si>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</si>
  <si>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</si>
  <si>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</si>
  <si>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</si>
  <si>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</si>
  <si>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</si>
  <si>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</si>
  <si>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</si>
  <si>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</si>
  <si>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</si>
  <si>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</si>
  <si>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</si>
  <si>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</si>
  <si>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</si>
  <si>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</si>
  <si>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</si>
  <si>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</si>
  <si>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</si>
  <si>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</si>
  <si>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</si>
  <si>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</si>
  <si>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</si>
  <si>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</si>
  <si>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</si>
  <si>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</si>
  <si>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</si>
  <si>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</si>
  <si>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</si>
  <si>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</si>
  <si>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</si>
  <si>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</si>
  <si>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</si>
  <si>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</si>
  <si>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</si>
  <si>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</si>
  <si>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</si>
  <si>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</si>
  <si>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</si>
  <si>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</si>
  <si>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</si>
  <si>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</si>
  <si>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</si>
  <si>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</si>
  <si>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</si>
  <si>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</si>
  <si>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</si>
  <si>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</si>
  <si>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</si>
  <si>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</si>
  <si>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</si>
  <si>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</si>
  <si>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</si>
  <si>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</si>
  <si>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</si>
  <si>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</si>
  <si>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</si>
  <si>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</si>
  <si>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</si>
  <si>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</si>
  <si>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</si>
  <si>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</si>
  <si>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</si>
  <si>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</si>
  <si>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</si>
  <si>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</si>
  <si>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</si>
  <si>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</si>
  <si>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</si>
  <si>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</si>
  <si>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</si>
  <si>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</si>
  <si>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</si>
  <si>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</si>
  <si>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</si>
  <si>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</si>
  <si>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</si>
  <si>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</si>
  <si>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</si>
  <si>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</si>
  <si>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</si>
  <si>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</si>
  <si>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</si>
  <si>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</si>
  <si>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</si>
  <si>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</si>
  <si>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</si>
  <si>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</si>
  <si>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</si>
  <si>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</si>
  <si>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</si>
  <si>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</si>
  <si>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</si>
  <si>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</si>
  <si>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</si>
  <si>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</si>
  <si>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</si>
  <si>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</si>
  <si>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</si>
  <si>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</si>
  <si>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</si>
  <si>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</si>
  <si>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</si>
  <si>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</si>
  <si>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</si>
  <si>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</si>
  <si>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</si>
  <si>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</si>
  <si>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</si>
  <si>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</si>
  <si>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</si>
  <si>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</si>
  <si>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</si>
  <si>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</si>
  <si>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</si>
  <si>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</si>
  <si>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</si>
  <si>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</si>
  <si>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</si>
  <si>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</si>
  <si>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</si>
  <si>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</si>
  <si>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</si>
  <si>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</si>
  <si>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</si>
  <si>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</si>
  <si>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</si>
  <si>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</si>
  <si>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</si>
  <si>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</si>
  <si>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</si>
  <si>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</si>
  <si>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</si>
  <si>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</si>
  <si>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</si>
  <si>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</si>
  <si>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</si>
  <si>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</si>
  <si>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</si>
  <si>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</si>
  <si>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</si>
  <si>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</si>
  <si>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</si>
  <si>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</si>
  <si>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</si>
  <si>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</si>
  <si>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</si>
  <si>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</si>
  <si>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</si>
  <si>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</si>
  <si>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</si>
  <si>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</si>
  <si>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</si>
  <si>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</si>
  <si>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</si>
  <si>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</si>
  <si>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</si>
  <si>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</si>
  <si>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</si>
  <si>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</si>
  <si>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</si>
  <si>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</si>
  <si>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</si>
  <si>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</si>
  <si>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</si>
  <si>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</si>
  <si>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</si>
  <si>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</si>
  <si>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</si>
  <si>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</si>
  <si>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</si>
  <si>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</si>
  <si>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</si>
  <si>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</si>
  <si>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</si>
  <si>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</si>
  <si>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</si>
  <si>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</si>
  <si>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</si>
  <si>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</si>
  <si>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</si>
  <si>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</si>
  <si>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</si>
  <si>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</si>
  <si>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</si>
  <si>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</si>
  <si>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</si>
  <si>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</si>
  <si>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</si>
  <si>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</si>
  <si>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</si>
  <si>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</si>
  <si>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</si>
  <si>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</si>
  <si>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</si>
  <si>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</si>
  <si>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</si>
  <si>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</si>
  <si>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</si>
  <si>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</si>
  <si>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</si>
  <si>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</si>
  <si>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</si>
  <si>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</si>
  <si>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</si>
  <si>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</si>
  <si>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</si>
  <si>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</si>
  <si>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</si>
  <si>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</si>
  <si>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</si>
  <si>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</si>
  <si>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</si>
  <si>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</si>
  <si>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</si>
  <si>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</si>
  <si>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</si>
  <si>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</si>
  <si>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</si>
  <si>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</si>
  <si>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</si>
  <si>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</si>
  <si>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</si>
  <si>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</si>
  <si>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</si>
  <si>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</si>
  <si>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</si>
  <si>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</si>
  <si>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</si>
  <si>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</si>
  <si>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</si>
  <si>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</si>
  <si>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</si>
  <si>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</si>
  <si>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</si>
  <si>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</si>
  <si>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</si>
  <si>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</si>
  <si>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</si>
  <si>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</si>
  <si>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</si>
  <si>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</si>
  <si>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</si>
  <si>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</si>
  <si>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</si>
  <si>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</si>
  <si>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</si>
  <si>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</si>
  <si>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</si>
  <si>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</si>
  <si>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</si>
  <si>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</si>
  <si>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</si>
  <si>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</si>
  <si>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</si>
  <si>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</si>
  <si>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</si>
  <si>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</si>
  <si>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</si>
  <si>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</si>
  <si>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</si>
  <si>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</si>
  <si>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</si>
  <si>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</si>
  <si>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</si>
  <si>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</si>
  <si>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</si>
  <si>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</si>
  <si>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</si>
  <si>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</si>
  <si>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</si>
  <si>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</si>
  <si>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</si>
  <si>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</si>
  <si>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</si>
  <si>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</si>
  <si>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</si>
  <si>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</si>
  <si>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</si>
  <si>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</si>
  <si>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</si>
  <si>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</si>
  <si>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</si>
  <si>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</si>
  <si>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</si>
  <si>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</si>
  <si>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</si>
  <si>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</si>
  <si>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</si>
  <si>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</si>
  <si>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</si>
  <si>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</si>
  <si>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</si>
  <si>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</si>
  <si>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</si>
  <si>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</si>
  <si>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</si>
  <si>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</si>
  <si>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</si>
  <si>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</si>
  <si>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</si>
  <si>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</si>
  <si>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</si>
  <si>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</si>
  <si>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</si>
  <si>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</si>
  <si>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</si>
  <si>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</si>
  <si>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</si>
  <si>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</si>
  <si>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</si>
  <si>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</si>
  <si>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</si>
  <si>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</si>
  <si>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</si>
  <si>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</si>
  <si>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</si>
  <si>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</si>
  <si>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</si>
  <si>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</si>
  <si>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</si>
  <si>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</si>
  <si>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</si>
  <si>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</si>
  <si>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</si>
  <si>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</si>
  <si>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</si>
  <si>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</si>
  <si>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</si>
  <si>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</si>
  <si>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</si>
  <si>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</si>
  <si>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</si>
  <si>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</si>
  <si>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</si>
  <si>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</si>
  <si>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</si>
  <si>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</si>
  <si>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</si>
  <si>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</si>
  <si>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</si>
  <si>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</si>
  <si>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</si>
  <si>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</si>
  <si>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</si>
  <si>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</si>
  <si>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</si>
  <si>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</si>
  <si>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</si>
  <si>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</si>
  <si>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</si>
  <si>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</si>
  <si>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</si>
  <si>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</si>
  <si>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</si>
  <si>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</si>
  <si>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</si>
  <si>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</si>
  <si>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</si>
  <si>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</si>
  <si>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</si>
  <si>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</si>
  <si>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</si>
  <si>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</si>
  <si>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</si>
  <si>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</si>
  <si>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</si>
  <si>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</si>
  <si>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</si>
  <si>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</si>
  <si>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</si>
  <si>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</si>
  <si>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</si>
  <si>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</si>
  <si>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</si>
  <si>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</si>
  <si>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</si>
  <si>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</si>
  <si>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</si>
  <si>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</si>
  <si>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</si>
  <si>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</si>
  <si>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</si>
  <si>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</si>
  <si>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</si>
  <si>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</si>
  <si>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</si>
  <si>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</si>
  <si>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</si>
  <si>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</si>
  <si>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</si>
  <si>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</si>
  <si>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</si>
  <si>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</si>
  <si>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</si>
  <si>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</si>
  <si>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</si>
  <si>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</si>
  <si>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</si>
  <si>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</si>
  <si>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</si>
  <si>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</si>
  <si>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</si>
  <si>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</si>
  <si>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</si>
  <si>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</si>
  <si>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</si>
  <si>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</si>
  <si>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</si>
  <si>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</si>
  <si>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</si>
  <si>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</si>
  <si>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</si>
  <si>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</si>
  <si>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</si>
  <si>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</si>
  <si>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</si>
  <si>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</si>
  <si>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</si>
  <si>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</si>
  <si>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</si>
  <si>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</si>
  <si>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</si>
  <si>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</si>
  <si>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</si>
  <si>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</si>
  <si>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</si>
  <si>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</si>
  <si>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</si>
  <si>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</si>
  <si>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</si>
  <si>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</si>
  <si>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</si>
  <si>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</si>
  <si>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</si>
  <si>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</si>
  <si>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</si>
  <si>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</si>
  <si>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</si>
  <si>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</si>
  <si>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</si>
  <si>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</si>
  <si>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</si>
  <si>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</si>
  <si>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</si>
  <si>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</si>
  <si>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</si>
  <si>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</si>
  <si>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</si>
  <si>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</si>
  <si>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</si>
  <si>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</si>
  <si>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</si>
  <si>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</si>
  <si>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</si>
  <si>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</si>
  <si>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</si>
  <si>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</si>
  <si>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</si>
  <si>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</si>
  <si>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</si>
  <si>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</si>
  <si>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</si>
  <si>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</si>
  <si>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</si>
  <si>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</si>
  <si>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</si>
  <si>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</si>
  <si>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</si>
  <si>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</si>
  <si>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</si>
  <si>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</si>
  <si>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</si>
  <si>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</si>
  <si>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</si>
  <si>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</si>
  <si>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</si>
  <si>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</si>
  <si>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</si>
  <si>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</si>
  <si>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</si>
  <si>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</si>
  <si>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</si>
  <si>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</si>
  <si>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</si>
  <si>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</si>
  <si>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</si>
  <si>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</si>
  <si>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</si>
  <si>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</si>
  <si>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</si>
  <si>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</si>
  <si>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</si>
  <si>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</si>
  <si>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</si>
  <si>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</si>
  <si>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</si>
  <si>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</si>
  <si>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</si>
  <si>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</si>
  <si>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</si>
  <si>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</si>
  <si>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</si>
  <si>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</si>
  <si>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</si>
  <si>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</si>
  <si>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</si>
  <si>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</si>
  <si>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</si>
  <si>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</si>
  <si>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</si>
  <si>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</si>
  <si>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</si>
  <si>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</si>
  <si>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</si>
  <si>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</si>
  <si>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</si>
  <si>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</si>
  <si>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</si>
  <si>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</si>
  <si>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</si>
  <si>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</si>
  <si>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</si>
  <si>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</si>
  <si>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</si>
  <si>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</si>
  <si>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</si>
  <si>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</si>
  <si>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</si>
  <si>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</si>
  <si>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</si>
  <si>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</si>
  <si>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</si>
  <si>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</si>
  <si>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</si>
  <si>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</si>
  <si>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</si>
  <si>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</si>
  <si>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</si>
  <si>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</si>
  <si>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</si>
  <si>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</si>
  <si>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</si>
  <si>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</si>
  <si>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</si>
  <si>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</si>
  <si>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</si>
  <si>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</si>
  <si>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</si>
  <si>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</si>
  <si>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</si>
  <si>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</si>
  <si>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</si>
  <si>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</si>
  <si>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</si>
  <si>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</si>
  <si>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</si>
  <si>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</si>
  <si>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</si>
  <si>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</si>
  <si>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</si>
  <si>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</si>
  <si>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</si>
  <si>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</si>
  <si>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</si>
  <si>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</si>
  <si>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</si>
  <si>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</si>
  <si>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</si>
  <si>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</si>
  <si>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</si>
  <si>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</si>
  <si>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</si>
  <si>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</si>
  <si>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</si>
  <si>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</si>
  <si>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</si>
  <si>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</si>
  <si>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</si>
  <si>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</si>
  <si>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</si>
  <si>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</si>
  <si>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</si>
  <si>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</si>
  <si>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</si>
  <si>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</si>
  <si>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</si>
  <si>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</si>
  <si>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</si>
  <si>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</si>
  <si>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</si>
  <si>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</si>
  <si>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</si>
  <si>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</si>
  <si>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</si>
  <si>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</si>
  <si>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</si>
  <si>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</si>
  <si>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</si>
  <si>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</si>
  <si>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</si>
  <si>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</si>
  <si>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</si>
  <si>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</si>
  <si>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</si>
  <si>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</si>
  <si>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</si>
  <si>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</si>
  <si>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</si>
  <si>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</si>
  <si>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</si>
  <si>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</si>
  <si>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</si>
  <si>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</si>
  <si>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</si>
  <si>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</si>
  <si>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</si>
  <si>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</si>
  <si>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</si>
  <si>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</si>
  <si>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</si>
  <si>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</si>
  <si>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</si>
  <si>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</si>
  <si>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</si>
  <si>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</si>
  <si>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</si>
  <si>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</si>
  <si>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</si>
  <si>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</si>
  <si>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</si>
  <si>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</si>
  <si>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</si>
  <si>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</si>
  <si>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</si>
  <si>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</si>
  <si>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</si>
  <si>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</si>
  <si>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</si>
  <si>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</si>
  <si>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</si>
  <si>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</si>
  <si>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</si>
  <si>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</si>
  <si>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</si>
  <si>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</si>
  <si>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</si>
  <si>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</si>
  <si>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</si>
  <si>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</si>
  <si>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</si>
  <si>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</si>
  <si>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</si>
  <si>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</si>
  <si>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</si>
  <si>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</si>
  <si>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</si>
  <si>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</si>
  <si>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</si>
  <si>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</si>
  <si>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</si>
  <si>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</si>
  <si>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</si>
  <si>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</si>
  <si>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</si>
  <si>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</si>
  <si>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</si>
  <si>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</si>
  <si>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</si>
  <si>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</si>
  <si>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</si>
  <si>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</si>
  <si>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</si>
  <si>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</si>
  <si>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</si>
  <si>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</si>
  <si>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</si>
  <si>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</si>
  <si>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</si>
  <si>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</si>
  <si>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</si>
  <si>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</si>
  <si>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</si>
  <si>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</si>
  <si>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</si>
  <si>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</si>
  <si>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</si>
  <si>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</si>
  <si>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</si>
  <si>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</si>
  <si>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</si>
  <si>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</si>
  <si>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</si>
  <si>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</si>
  <si>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</si>
  <si>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</si>
  <si>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</si>
  <si>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</si>
  <si>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</si>
  <si>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</si>
  <si>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</si>
  <si>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</si>
  <si>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</si>
  <si>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</si>
  <si>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</si>
  <si>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</si>
  <si>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</si>
  <si>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</si>
  <si>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</si>
  <si>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</si>
  <si>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</si>
  <si>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</si>
  <si>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</si>
  <si>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</si>
  <si>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</si>
  <si>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</si>
  <si>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</si>
  <si>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</si>
  <si>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</si>
  <si>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</si>
  <si>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</si>
  <si>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</si>
  <si>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</si>
  <si>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</si>
  <si>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</si>
  <si>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</si>
  <si>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</si>
  <si>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</si>
  <si>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</si>
  <si>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</si>
  <si>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</si>
  <si>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</si>
  <si>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</si>
  <si>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</si>
  <si>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</si>
  <si>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</si>
  <si>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</si>
  <si>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</si>
  <si>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</si>
  <si>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</si>
  <si>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</si>
  <si>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</si>
  <si>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</si>
  <si>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</si>
  <si>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</si>
  <si>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</si>
  <si>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</si>
  <si>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</si>
  <si>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</si>
  <si>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</si>
  <si>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</si>
  <si>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</si>
  <si>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</si>
  <si>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</si>
  <si>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</si>
  <si>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</si>
  <si>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</si>
  <si>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</si>
  <si>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</si>
  <si>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</si>
  <si>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</si>
  <si>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</si>
  <si>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</si>
  <si>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</si>
  <si>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</si>
  <si>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</si>
  <si>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</si>
  <si>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</si>
  <si>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</si>
  <si>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</si>
  <si>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</si>
  <si>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</si>
  <si>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</si>
  <si>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</si>
  <si>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</si>
  <si>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</si>
  <si>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</si>
  <si>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</si>
  <si>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</si>
  <si>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</si>
  <si>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</si>
  <si>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</si>
  <si>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</si>
  <si>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</si>
  <si>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</si>
  <si>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</si>
  <si>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</si>
  <si>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</si>
  <si>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</si>
  <si>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</si>
  <si>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</si>
  <si>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</si>
  <si>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</si>
  <si>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</si>
  <si>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</si>
  <si>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</si>
  <si>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</si>
  <si>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</si>
  <si>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</si>
  <si>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</si>
  <si>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</si>
  <si>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</si>
  <si>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</si>
  <si>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</si>
  <si>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</si>
  <si>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</si>
  <si>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</si>
  <si>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</si>
  <si>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</si>
  <si>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</si>
  <si>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</si>
  <si>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</si>
  <si>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</si>
  <si>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</si>
  <si>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</si>
  <si>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</si>
  <si>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</si>
  <si>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</si>
  <si>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</si>
  <si>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</si>
  <si>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</si>
  <si>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</si>
  <si>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</si>
  <si>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</si>
  <si>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</si>
  <si>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</si>
  <si>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</si>
  <si>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</si>
  <si>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</si>
  <si>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</si>
  <si>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</si>
  <si>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</si>
  <si>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</si>
  <si>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</si>
  <si>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</si>
  <si>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</si>
  <si>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</si>
  <si>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</si>
  <si>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</si>
  <si>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</si>
  <si>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</si>
  <si>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</si>
  <si>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</si>
  <si>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</si>
  <si>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</si>
  <si>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</si>
  <si>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</si>
  <si>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</si>
  <si>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</si>
  <si>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</si>
  <si>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</si>
  <si>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</si>
  <si>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</si>
  <si>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</si>
  <si>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</si>
  <si>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</si>
  <si>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</si>
  <si>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</si>
  <si>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</si>
  <si>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</si>
  <si>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</si>
  <si>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</si>
  <si>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</si>
  <si>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</si>
  <si>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</si>
  <si>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</si>
  <si>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</si>
  <si>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</si>
  <si>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</si>
  <si>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</si>
  <si>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</si>
  <si>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</si>
  <si>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</si>
  <si>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</si>
  <si>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</si>
  <si>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</si>
  <si>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</si>
  <si>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</si>
  <si>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</si>
  <si>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</si>
  <si>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</si>
  <si>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</si>
  <si>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</si>
  <si>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</si>
  <si>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</si>
  <si>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</si>
  <si>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</si>
  <si>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</si>
  <si>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</si>
  <si>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</si>
  <si>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</si>
  <si>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</si>
  <si>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</si>
  <si>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</si>
  <si>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</si>
  <si>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</si>
  <si>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</si>
  <si>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</si>
  <si>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</si>
  <si>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</si>
  <si>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</si>
  <si>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</si>
  <si>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</si>
  <si>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</si>
  <si>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</si>
  <si>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</si>
  <si>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</si>
  <si>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</si>
  <si>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</si>
  <si>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</si>
  <si>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</si>
  <si>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</si>
  <si>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</si>
  <si>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</si>
  <si>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</si>
  <si>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</si>
  <si>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</si>
  <si>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</si>
  <si>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</si>
  <si>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</si>
  <si>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</si>
  <si>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</si>
  <si>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</si>
  <si>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</si>
  <si>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</si>
  <si>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</si>
  <si>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</si>
  <si>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</si>
  <si>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</si>
  <si>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</si>
  <si>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</si>
  <si>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</si>
  <si>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</si>
  <si>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</si>
  <si>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</si>
  <si>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</si>
  <si>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</si>
  <si>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</si>
  <si>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</si>
  <si>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</si>
  <si>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</si>
  <si>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</si>
  <si>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</si>
  <si>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</si>
  <si>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</si>
  <si>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</si>
  <si>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</si>
  <si>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</si>
  <si>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</si>
  <si>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</si>
  <si>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</si>
  <si>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</si>
  <si>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</si>
  <si>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</si>
  <si>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</si>
  <si>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</si>
  <si>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</si>
  <si>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</si>
  <si>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</si>
  <si>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</si>
  <si>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</si>
  <si>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</si>
  <si>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</si>
  <si>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</si>
  <si>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</si>
  <si>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</si>
  <si>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</si>
  <si>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</si>
  <si>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</si>
  <si>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</si>
  <si>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</si>
  <si>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</si>
  <si>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</si>
  <si>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</si>
  <si>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</si>
  <si>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</si>
  <si>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</si>
  <si>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</si>
  <si>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</si>
  <si>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</si>
  <si>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</si>
  <si>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</si>
  <si>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</si>
  <si>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</si>
  <si>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</si>
  <si>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</si>
  <si>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</si>
  <si>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</si>
  <si>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</si>
  <si>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</si>
  <si>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</si>
  <si>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</si>
  <si>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</si>
  <si>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</si>
  <si>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</si>
  <si>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</si>
  <si>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</si>
  <si>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</si>
  <si>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</si>
  <si>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</si>
  <si>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</si>
  <si>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</si>
  <si>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</si>
  <si>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</si>
  <si>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</si>
  <si>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</si>
  <si>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</si>
  <si>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</si>
  <si>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</si>
  <si>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</si>
  <si>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</si>
  <si>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</si>
  <si>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</si>
  <si>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</si>
  <si>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</si>
  <si>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</si>
  <si>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</si>
  <si>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</si>
  <si>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</si>
  <si>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</si>
  <si>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</si>
  <si>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</si>
  <si>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</si>
  <si>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</si>
  <si>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</si>
  <si>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</si>
  <si>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</si>
  <si>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</si>
  <si>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</si>
  <si>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</si>
  <si>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</si>
  <si>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</si>
  <si>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</si>
  <si>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</si>
  <si>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</si>
  <si>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</si>
  <si>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</si>
  <si>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</si>
  <si>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</si>
  <si>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</si>
  <si>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</si>
  <si>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</si>
  <si>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</si>
  <si>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</si>
  <si>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</si>
  <si>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</si>
  <si>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</si>
  <si>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</si>
  <si>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</si>
  <si>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</si>
  <si>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</si>
  <si>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</si>
  <si>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</si>
  <si>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</si>
  <si>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</si>
  <si>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</si>
  <si>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</si>
  <si>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</si>
  <si>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</si>
  <si>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</si>
  <si>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</si>
  <si>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</si>
  <si>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</si>
  <si>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</si>
  <si>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</si>
  <si>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</si>
  <si>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</si>
  <si>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</si>
  <si>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</si>
  <si>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</si>
  <si>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</si>
  <si>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</si>
  <si>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</si>
  <si>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</si>
  <si>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</si>
  <si>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</si>
  <si>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</si>
  <si>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</si>
  <si>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</si>
  <si>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</si>
  <si>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</si>
  <si>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</si>
  <si>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</si>
  <si>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</si>
  <si>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</si>
  <si>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</si>
  <si>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</si>
  <si>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</si>
  <si>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</si>
  <si>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</si>
  <si>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</si>
  <si>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</si>
  <si>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</si>
  <si>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</si>
  <si>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</si>
  <si>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</si>
  <si>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</si>
  <si>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</si>
  <si>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</si>
  <si>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</si>
  <si>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</si>
  <si>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</si>
  <si>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</si>
  <si>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</si>
  <si>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</si>
  <si>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</si>
  <si>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</si>
  <si>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</si>
  <si>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</si>
  <si>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</si>
  <si>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</si>
  <si>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</si>
  <si>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</si>
  <si>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</si>
  <si>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</si>
  <si>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</si>
  <si>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</si>
  <si>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</si>
  <si>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</si>
  <si>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</si>
  <si>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</si>
  <si>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</si>
  <si>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</si>
  <si>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</si>
  <si>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</si>
  <si>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</si>
  <si>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</si>
  <si>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</si>
  <si>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</si>
  <si>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</si>
  <si>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</si>
  <si>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</si>
  <si>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</si>
  <si>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</si>
  <si>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</si>
  <si>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</si>
  <si>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</si>
  <si>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</si>
  <si>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</si>
  <si>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</si>
  <si>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</si>
  <si>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</si>
  <si>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</si>
  <si>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</si>
  <si>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</si>
  <si>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</si>
  <si>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</si>
  <si>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</si>
  <si>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</si>
  <si>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</si>
  <si>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</si>
  <si>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</si>
  <si>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</si>
  <si>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</si>
  <si>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</si>
  <si>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</si>
  <si>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</si>
  <si>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</si>
  <si>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</si>
  <si>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</si>
  <si>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</si>
  <si>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</si>
  <si>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</si>
  <si>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</si>
  <si>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</si>
  <si>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</si>
  <si>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</si>
  <si>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</si>
  <si>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</si>
  <si>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</si>
  <si>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</si>
  <si>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</si>
  <si>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</si>
  <si>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</si>
  <si>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</si>
  <si>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</si>
  <si>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</si>
  <si>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</si>
  <si>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</si>
  <si>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</si>
  <si>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</si>
  <si>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</si>
  <si>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</si>
  <si>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</si>
  <si>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</si>
  <si>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</si>
  <si>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</si>
  <si>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</si>
  <si>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</si>
  <si>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</si>
  <si>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</si>
  <si>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</si>
  <si>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</si>
  <si>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</si>
  <si>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</si>
  <si>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</si>
  <si>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</si>
  <si>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</si>
  <si>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</si>
  <si>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</si>
  <si>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</si>
  <si>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</si>
  <si>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</si>
  <si>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</si>
  <si>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</si>
  <si>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</si>
  <si>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</si>
  <si>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</si>
  <si>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</si>
  <si>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</si>
  <si>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</si>
  <si>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</si>
  <si>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</si>
  <si>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</si>
  <si>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</si>
  <si>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</si>
  <si>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</si>
  <si>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</si>
  <si>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</si>
  <si>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</si>
  <si>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</si>
  <si>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</si>
  <si>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</si>
  <si>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</si>
  <si>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</si>
  <si>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</si>
  <si>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</si>
  <si>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</si>
  <si>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</si>
  <si>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</si>
  <si>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</si>
  <si>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</si>
  <si>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</si>
  <si>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</si>
  <si>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</si>
  <si>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</si>
  <si>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</si>
  <si>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</si>
  <si>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</si>
  <si>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</si>
  <si>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</si>
  <si>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</si>
  <si>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</si>
  <si>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</si>
  <si>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</si>
  <si>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</si>
  <si>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</si>
  <si>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</si>
  <si>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</si>
  <si>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</si>
  <si>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</si>
  <si>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</si>
  <si>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</si>
  <si>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</si>
  <si>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</si>
  <si>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</si>
  <si>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</si>
  <si>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</si>
  <si>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</si>
  <si>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</si>
  <si>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</si>
  <si>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</si>
  <si>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</si>
  <si>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</si>
  <si>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</si>
  <si>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</si>
  <si>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</si>
  <si>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</si>
  <si>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</si>
  <si>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</si>
  <si>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</si>
  <si>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</si>
  <si>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</si>
  <si>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</si>
  <si>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</si>
  <si>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</si>
  <si>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</si>
  <si>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</si>
  <si>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</si>
  <si>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</si>
  <si>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</si>
  <si>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</si>
  <si>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</si>
  <si>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</si>
  <si>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</si>
  <si>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</si>
  <si>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</si>
  <si>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</si>
  <si>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</si>
  <si>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</si>
  <si>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</si>
  <si>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</si>
  <si>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</si>
  <si>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</si>
  <si>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</si>
  <si>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</si>
  <si>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</si>
  <si>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</si>
  <si>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</si>
  <si>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</si>
  <si>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</si>
  <si>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</si>
  <si>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</si>
  <si>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</si>
  <si>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</si>
  <si>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</si>
  <si>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</si>
  <si>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</si>
  <si>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</si>
  <si>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</si>
  <si>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</si>
  <si>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</si>
  <si>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</si>
  <si>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</si>
  <si>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</si>
  <si>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</si>
  <si>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</si>
  <si>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</si>
  <si>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</si>
  <si>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</si>
  <si>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</si>
  <si>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</si>
  <si>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</si>
  <si>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</si>
  <si>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</si>
  <si>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</si>
  <si>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</si>
  <si>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</si>
  <si>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</si>
  <si>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</si>
  <si>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</si>
  <si>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</si>
  <si>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</si>
  <si>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</si>
  <si>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</si>
  <si>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</si>
  <si>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</si>
  <si>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</si>
  <si>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</si>
  <si>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</si>
  <si>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</si>
  <si>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</si>
  <si>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</si>
  <si>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</si>
  <si>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</si>
  <si>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</si>
  <si>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</si>
  <si>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</si>
  <si>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</si>
  <si>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</si>
  <si>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</si>
  <si>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</si>
  <si>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</si>
  <si>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</si>
  <si>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</si>
  <si>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</si>
  <si>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</si>
  <si>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</si>
  <si>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</si>
  <si>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</si>
  <si>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</si>
  <si>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</si>
  <si>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</si>
  <si>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</si>
  <si>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</si>
  <si>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</si>
  <si>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</si>
  <si>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</si>
  <si>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</si>
  <si>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</si>
  <si>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</si>
  <si>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</si>
  <si>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</si>
  <si>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</si>
  <si>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</si>
  <si>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</si>
  <si>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</si>
  <si>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</si>
  <si>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</si>
  <si>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</si>
  <si>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</si>
  <si>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</si>
  <si>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</si>
  <si>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</si>
  <si>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</si>
  <si>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</si>
  <si>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</si>
  <si>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</si>
  <si>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</si>
  <si>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</si>
  <si>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</si>
  <si>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</si>
  <si>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</si>
  <si>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</si>
  <si>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</si>
  <si>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</si>
  <si>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</si>
  <si>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</si>
  <si>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</si>
  <si>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</si>
  <si>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</si>
  <si>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</si>
  <si>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</si>
  <si>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</si>
  <si>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</si>
  <si>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</si>
  <si>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</si>
  <si>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</si>
  <si>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</si>
  <si>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</si>
  <si>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</si>
  <si>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</si>
  <si>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</si>
  <si>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</si>
  <si>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</si>
  <si>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</si>
  <si>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</si>
  <si>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</si>
  <si>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</si>
  <si>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</si>
  <si>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</si>
  <si>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</si>
  <si>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</si>
  <si>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</si>
  <si>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</si>
  <si>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</si>
  <si>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</si>
  <si>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</si>
  <si>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</si>
  <si>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</si>
  <si>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</si>
  <si>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</si>
  <si>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</si>
  <si>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</si>
  <si>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</si>
  <si>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</si>
  <si>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</si>
  <si>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</si>
  <si>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</si>
  <si>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</si>
  <si>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</si>
  <si>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</si>
  <si>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</si>
  <si>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</si>
  <si>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</si>
  <si>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</si>
  <si>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</si>
  <si>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</si>
  <si>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</si>
  <si>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</si>
  <si>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</si>
  <si>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</si>
  <si>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</si>
  <si>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</si>
  <si>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</si>
  <si>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</si>
  <si>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</si>
  <si>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</si>
  <si>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</si>
  <si>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</si>
  <si>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</si>
  <si>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</si>
  <si>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</si>
  <si>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</si>
  <si>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</si>
  <si>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</si>
  <si>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</si>
  <si>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</si>
  <si>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</si>
  <si>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</si>
  <si>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</si>
  <si>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</si>
  <si>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</si>
  <si>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</si>
  <si>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</si>
  <si>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</si>
  <si>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</si>
  <si>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</si>
  <si>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</si>
  <si>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</si>
  <si>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</si>
  <si>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</si>
  <si>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</si>
  <si>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</si>
  <si>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</si>
  <si>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</si>
  <si>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</si>
  <si>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</si>
  <si>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</si>
  <si>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</si>
  <si>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</si>
  <si>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</si>
  <si>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</si>
  <si>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</si>
  <si>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</si>
  <si>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</si>
  <si>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</si>
  <si>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</si>
  <si>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</si>
  <si>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</si>
  <si>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</si>
  <si>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</si>
  <si>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</si>
  <si>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</si>
  <si>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</si>
  <si>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</si>
  <si>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</si>
  <si>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</si>
  <si>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</si>
  <si>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</si>
  <si>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</si>
  <si>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</si>
  <si>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</si>
  <si>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</si>
  <si>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</si>
  <si>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</si>
  <si>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</si>
  <si>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</si>
  <si>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</si>
  <si>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</si>
  <si>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</si>
  <si>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</si>
  <si>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</si>
  <si>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</si>
  <si>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</si>
  <si>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</si>
  <si>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</si>
  <si>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</si>
  <si>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</si>
  <si>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</si>
  <si>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</si>
  <si>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</si>
  <si>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</si>
  <si>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</si>
  <si>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</si>
  <si>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</si>
  <si>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</si>
  <si>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</si>
  <si>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</si>
  <si>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</si>
  <si>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</si>
  <si>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</si>
  <si>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</si>
  <si>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</si>
  <si>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</si>
  <si>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</si>
  <si>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</si>
  <si>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</si>
  <si>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</si>
  <si>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</si>
  <si>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</si>
  <si>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</si>
  <si>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</si>
  <si>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</si>
  <si>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</si>
  <si>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</si>
  <si>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</si>
  <si>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</si>
  <si>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</si>
  <si>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</si>
  <si>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</si>
  <si>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</si>
  <si>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</si>
  <si>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</si>
  <si>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</si>
  <si>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</si>
  <si>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</si>
  <si>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</si>
  <si>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</si>
  <si>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</si>
  <si>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</si>
  <si>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</si>
  <si>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</si>
  <si>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</si>
  <si>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</si>
  <si>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</si>
  <si>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</si>
  <si>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</si>
  <si>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</si>
  <si>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</si>
  <si>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</si>
  <si>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</si>
  <si>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</si>
  <si>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</si>
  <si>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</si>
  <si>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</si>
  <si>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</si>
  <si>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</si>
  <si>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</si>
  <si>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</si>
  <si>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</si>
  <si>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</si>
  <si>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</si>
  <si>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</si>
  <si>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</si>
  <si>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</si>
  <si>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</si>
  <si>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</si>
  <si>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</si>
  <si>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</si>
  <si>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</si>
  <si>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</si>
  <si>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</si>
  <si>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</si>
  <si>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</si>
  <si>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</si>
  <si>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</si>
  <si>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</si>
  <si>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</si>
  <si>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</si>
  <si>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</si>
  <si>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</si>
  <si>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</si>
  <si>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</si>
  <si>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</si>
  <si>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</si>
  <si>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</si>
  <si>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</si>
  <si>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</si>
  <si>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</si>
  <si>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</si>
  <si>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</si>
  <si>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</si>
  <si>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</si>
  <si>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</si>
  <si>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</si>
  <si>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</si>
  <si>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</si>
  <si>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</si>
  <si>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</si>
  <si>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</si>
  <si>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</si>
  <si>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</si>
  <si>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</si>
  <si>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</si>
  <si>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</si>
  <si>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</si>
  <si>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</si>
  <si>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</si>
  <si>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</si>
  <si>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</si>
  <si>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</si>
  <si>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</si>
  <si>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</si>
  <si>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</si>
  <si>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</si>
  <si>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</si>
  <si>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</si>
  <si>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</si>
  <si>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</si>
  <si>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</si>
  <si>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</si>
  <si>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</si>
  <si>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</si>
  <si>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</si>
  <si>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</si>
  <si>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</si>
  <si>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</si>
  <si>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</si>
  <si>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</si>
  <si>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</si>
  <si>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</si>
  <si>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</si>
  <si>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</si>
  <si>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</si>
  <si>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</si>
  <si>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</si>
  <si>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</si>
  <si>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</si>
  <si>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</si>
  <si>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</si>
  <si>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</si>
  <si>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</si>
  <si>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</si>
  <si>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</si>
  <si>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</si>
  <si>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</si>
  <si>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</si>
  <si>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</si>
  <si>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</si>
  <si>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</si>
  <si>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</si>
  <si>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</si>
  <si>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</si>
  <si>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</si>
  <si>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</si>
  <si>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</si>
  <si>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</si>
  <si>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</si>
  <si>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</si>
  <si>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</si>
  <si>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</si>
  <si>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</si>
  <si>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</si>
  <si>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</si>
  <si>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</si>
  <si>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</si>
  <si>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</si>
  <si>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</si>
  <si>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</si>
  <si>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</si>
  <si>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</si>
  <si>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</si>
  <si>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</si>
  <si>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</si>
  <si>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</si>
  <si>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</si>
  <si>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</si>
  <si>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</si>
  <si>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</si>
  <si>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</si>
  <si>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</si>
  <si>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</si>
  <si>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</si>
  <si>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</si>
  <si>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</si>
  <si>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</si>
  <si>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</si>
  <si>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</si>
  <si>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</si>
  <si>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</si>
  <si>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</si>
  <si>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</si>
  <si>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</si>
  <si>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</si>
  <si>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</si>
  <si>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</si>
  <si>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</si>
  <si>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</si>
  <si>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</si>
  <si>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</si>
  <si>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</si>
  <si>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</si>
  <si>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</si>
  <si>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</si>
  <si>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</si>
  <si>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</si>
  <si>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</si>
  <si>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</si>
  <si>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</si>
  <si>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</si>
  <si>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</si>
  <si>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</si>
  <si>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</si>
  <si>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</si>
  <si>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</si>
  <si>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</si>
  <si>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</si>
  <si>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</si>
  <si>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</si>
  <si>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</si>
  <si>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</si>
  <si>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</si>
  <si>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</si>
  <si>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</si>
  <si>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</si>
  <si>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</si>
  <si>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</si>
  <si>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</si>
  <si>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</si>
  <si>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</si>
  <si>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</si>
  <si>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</si>
  <si>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</si>
  <si>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</si>
  <si>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</si>
  <si>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</si>
  <si>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</si>
  <si>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</si>
  <si>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</si>
  <si>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</si>
  <si>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</si>
  <si>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</si>
  <si>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</si>
  <si>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</si>
  <si>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</si>
  <si>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</si>
  <si>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</si>
  <si>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</si>
  <si>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</si>
  <si>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</si>
  <si>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</si>
  <si>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</si>
  <si>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</si>
  <si>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</si>
  <si>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</si>
  <si>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</si>
  <si>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</si>
  <si>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</si>
  <si>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</si>
  <si>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</si>
  <si>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</si>
  <si>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</si>
  <si>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</si>
  <si>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</si>
  <si>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</si>
  <si>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</si>
  <si>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</si>
  <si>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</si>
  <si>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</si>
  <si>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</si>
  <si>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</si>
  <si>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</si>
  <si>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</si>
  <si>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</si>
  <si>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</si>
  <si>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</si>
  <si>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</si>
  <si>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</si>
  <si>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</si>
  <si>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</si>
  <si>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</si>
  <si>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</si>
  <si>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</si>
  <si>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</si>
  <si>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</si>
  <si>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</si>
  <si>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</si>
  <si>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</si>
  <si>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</si>
  <si>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</si>
  <si>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</si>
  <si>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</si>
  <si>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</si>
  <si>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</si>
  <si>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</si>
  <si>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</si>
  <si>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</si>
  <si>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</si>
  <si>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</si>
  <si>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</si>
  <si>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</si>
  <si>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</si>
  <si>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</si>
  <si>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</si>
  <si>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</si>
  <si>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</si>
  <si>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</si>
  <si>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</si>
  <si>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</si>
  <si>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</si>
  <si>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</si>
  <si>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</si>
  <si>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</si>
  <si>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</si>
  <si>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</si>
  <si>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</si>
  <si>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</si>
  <si>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</si>
  <si>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</si>
  <si>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</si>
  <si>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</si>
  <si>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</si>
  <si>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</si>
  <si>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</si>
  <si>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</si>
  <si>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</si>
  <si>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</si>
  <si>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</si>
  <si>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</si>
  <si>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</si>
  <si>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</si>
  <si>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</si>
  <si>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</si>
  <si>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</si>
  <si>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</si>
  <si>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</si>
  <si>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</si>
  <si>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</si>
  <si>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</si>
  <si>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</si>
  <si>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</si>
  <si>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</si>
  <si>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</si>
  <si>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</si>
  <si>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</si>
  <si>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</si>
  <si>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</si>
  <si>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</si>
  <si>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</si>
  <si>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</si>
  <si>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</si>
  <si>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</si>
  <si>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</si>
  <si>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</si>
  <si>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</si>
  <si>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</si>
  <si>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</si>
  <si>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</si>
  <si>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</si>
  <si>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</si>
  <si>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</si>
  <si>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</si>
  <si>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</si>
  <si>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</si>
  <si>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</si>
  <si>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</si>
  <si>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</si>
  <si>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</si>
  <si>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</si>
  <si>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</si>
  <si>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</si>
  <si>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</si>
  <si>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</si>
  <si>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</si>
  <si>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</si>
  <si>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</si>
  <si>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</si>
  <si>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</si>
  <si>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</si>
  <si>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</si>
  <si>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</si>
  <si>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</si>
  <si>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</si>
  <si>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</si>
  <si>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</si>
  <si>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</si>
  <si>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</si>
  <si>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</si>
  <si>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</si>
  <si>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</si>
  <si>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</si>
  <si>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</si>
  <si>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</si>
  <si>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</si>
  <si>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</si>
  <si>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</si>
  <si>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</si>
  <si>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</si>
  <si>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</si>
  <si>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</si>
  <si>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</si>
  <si>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</si>
  <si>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</si>
  <si>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</si>
  <si>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</si>
  <si>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</si>
  <si>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</si>
  <si>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</si>
  <si>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</si>
  <si>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</si>
  <si>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</si>
  <si>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</si>
  <si>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</si>
  <si>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</si>
  <si>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</si>
  <si>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</si>
  <si>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</si>
  <si>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</si>
  <si>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</si>
  <si>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</si>
  <si>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</si>
  <si>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</si>
  <si>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</si>
  <si>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</si>
  <si>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</si>
  <si>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</si>
  <si>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</si>
  <si>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</si>
  <si>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</si>
  <si>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</si>
  <si>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</si>
  <si>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</si>
  <si>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</si>
  <si>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</si>
  <si>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</si>
  <si>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</si>
  <si>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</si>
  <si>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</si>
  <si>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</si>
  <si>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</si>
  <si>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</si>
  <si>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</si>
  <si>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</si>
  <si>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</si>
  <si>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</si>
  <si>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</si>
  <si>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</si>
  <si>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</si>
  <si>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</si>
  <si>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</si>
  <si>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</si>
  <si>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</si>
  <si>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</si>
  <si>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</si>
  <si>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</si>
  <si>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</si>
  <si>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</si>
  <si>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</si>
  <si>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</si>
  <si>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</si>
  <si>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</si>
  <si>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</si>
  <si>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</si>
  <si>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</si>
  <si>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</si>
  <si>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</si>
  <si>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</si>
  <si>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</si>
  <si>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</si>
  <si>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</si>
  <si>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</si>
  <si>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</si>
  <si>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</si>
  <si>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</si>
  <si>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</si>
  <si>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</si>
  <si>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</si>
  <si>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</si>
  <si>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</si>
  <si>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</si>
  <si>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</si>
  <si>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</si>
  <si>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</si>
  <si>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</si>
  <si>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</si>
  <si>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</si>
  <si>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</si>
  <si>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</si>
  <si>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</si>
  <si>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</si>
  <si>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</si>
  <si>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</si>
  <si>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</si>
  <si>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</si>
  <si>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</si>
  <si>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</si>
  <si>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</si>
  <si>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</si>
  <si>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</si>
  <si>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</si>
  <si>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</si>
  <si>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</si>
  <si>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</si>
  <si>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</si>
  <si>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</si>
  <si>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</si>
  <si>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</si>
  <si>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</si>
  <si>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</si>
  <si>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</si>
  <si>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</si>
  <si>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</si>
  <si>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</si>
  <si>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</si>
  <si>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</si>
  <si>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</si>
  <si>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</si>
  <si>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</si>
  <si>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</si>
  <si>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</si>
  <si>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</si>
  <si>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</si>
  <si>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</si>
  <si>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</si>
  <si>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</si>
  <si>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</si>
  <si>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</si>
  <si>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</si>
  <si>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</si>
  <si>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</si>
  <si>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</si>
  <si>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</si>
  <si>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</si>
  <si>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</si>
  <si>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</si>
  <si>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</si>
  <si>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</si>
  <si>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</si>
  <si>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</si>
  <si>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</si>
  <si>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</si>
  <si>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</si>
  <si>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</si>
  <si>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</si>
  <si>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</si>
  <si>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</si>
  <si>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</si>
  <si>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</si>
  <si>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</si>
  <si>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</si>
  <si>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</si>
  <si>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</si>
  <si>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</si>
  <si>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</si>
  <si>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</si>
  <si>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</si>
  <si>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</si>
  <si>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</si>
  <si>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</si>
  <si>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</si>
  <si>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</si>
  <si>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</si>
  <si>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</si>
  <si>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</si>
  <si>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</si>
  <si>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</si>
  <si>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</si>
  <si>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</si>
  <si>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</si>
  <si>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</si>
  <si>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</si>
  <si>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</si>
  <si>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</si>
  <si>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</si>
  <si>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</si>
  <si>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</si>
  <si>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</si>
  <si>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</si>
  <si>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</si>
  <si>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</si>
  <si>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</si>
  <si>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</si>
  <si>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</si>
  <si>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</si>
  <si>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</si>
  <si>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</si>
  <si>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</si>
  <si>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</si>
  <si>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</si>
  <si>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</si>
  <si>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</si>
  <si>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</si>
  <si>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</si>
  <si>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</si>
  <si>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</si>
  <si>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</si>
  <si>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</si>
  <si>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</si>
  <si>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</si>
  <si>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</si>
  <si>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</si>
  <si>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</si>
  <si>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</si>
  <si>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</si>
  <si>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</si>
  <si>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</si>
  <si>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</si>
  <si>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</si>
  <si>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</si>
  <si>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</si>
  <si>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</si>
  <si>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</si>
  <si>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</si>
  <si>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</si>
  <si>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</si>
  <si>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</si>
  <si>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</si>
  <si>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</si>
  <si>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</si>
  <si>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</si>
  <si>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</si>
  <si>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</si>
  <si>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</si>
  <si>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</si>
  <si>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</si>
  <si>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</si>
  <si>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</si>
  <si>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</si>
  <si>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</si>
  <si>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</si>
  <si>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</si>
  <si>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</si>
  <si>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</si>
  <si>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</si>
  <si>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</si>
  <si>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</si>
  <si>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</si>
  <si>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</si>
  <si>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</si>
  <si>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</si>
  <si>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</si>
  <si>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</si>
  <si>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</si>
  <si>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</si>
  <si>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</si>
  <si>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</si>
  <si>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</si>
  <si>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</si>
  <si>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</si>
  <si>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</si>
  <si>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</si>
  <si>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</si>
  <si>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</si>
  <si>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</si>
  <si>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</si>
  <si>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</si>
  <si>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</si>
  <si>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</si>
  <si>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</si>
  <si>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</si>
  <si>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</si>
  <si>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</si>
  <si>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</si>
  <si>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</si>
  <si>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</si>
  <si>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</si>
  <si>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</si>
  <si>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</si>
  <si>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</si>
  <si>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</si>
  <si>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</si>
  <si>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</si>
  <si>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</si>
  <si>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</si>
  <si>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</si>
  <si>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</si>
  <si>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</si>
  <si>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</si>
  <si>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</si>
  <si>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</si>
  <si>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</si>
  <si>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</si>
  <si>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</si>
  <si>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</si>
  <si>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</si>
  <si>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</si>
  <si>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</si>
  <si>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</si>
  <si>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</si>
  <si>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</si>
  <si>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</si>
  <si>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</si>
  <si>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</si>
  <si>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</si>
  <si>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</si>
  <si>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</si>
  <si>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</si>
  <si>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</si>
  <si>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</si>
  <si>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</si>
  <si>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</si>
  <si>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</si>
  <si>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</si>
  <si>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</si>
  <si>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</si>
  <si>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</si>
  <si>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</si>
  <si>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</si>
  <si>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</si>
  <si>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</si>
  <si>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</si>
  <si>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</si>
  <si>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</si>
  <si>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</si>
  <si>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</si>
  <si>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</si>
  <si>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</si>
  <si>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</si>
  <si>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</si>
  <si>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</si>
  <si>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</si>
  <si>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</si>
  <si>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</si>
  <si>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</si>
  <si>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</si>
  <si>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</si>
  <si>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</si>
  <si>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</si>
  <si>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</si>
  <si>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</si>
  <si>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</si>
  <si>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</si>
  <si>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</si>
  <si>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</si>
  <si>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</si>
  <si>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</si>
  <si>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</si>
  <si>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</si>
  <si>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</si>
  <si>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</si>
  <si>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</si>
  <si>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</si>
  <si>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</si>
  <si>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</si>
  <si>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</si>
  <si>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</si>
  <si>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</si>
  <si>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</si>
  <si>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</si>
  <si>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</si>
  <si>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</si>
  <si>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</si>
  <si>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</si>
  <si>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</si>
  <si>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</si>
  <si>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</si>
  <si>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</si>
  <si>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</si>
  <si>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</si>
  <si>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</si>
  <si>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</si>
  <si>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</si>
  <si>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</si>
  <si>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</si>
  <si>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</si>
  <si>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</si>
  <si>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</si>
  <si>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</si>
  <si>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</si>
  <si>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</si>
  <si>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</si>
  <si>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</si>
  <si>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</si>
  <si>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</si>
  <si>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</si>
  <si>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</si>
  <si>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</si>
  <si>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</si>
  <si>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</si>
  <si>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</si>
  <si>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</si>
  <si>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</si>
  <si>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</si>
  <si>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</si>
  <si>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</si>
  <si>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</si>
  <si>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</si>
  <si>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</si>
  <si>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</si>
  <si>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</si>
  <si>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</si>
  <si>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</si>
  <si>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</si>
  <si>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</si>
  <si>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</si>
  <si>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</si>
  <si>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</si>
  <si>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</si>
  <si>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</si>
  <si>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</si>
  <si>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</si>
  <si>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</si>
  <si>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</si>
  <si>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</si>
  <si>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</si>
  <si>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</si>
  <si>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</si>
  <si>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</si>
  <si>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</si>
  <si>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</si>
  <si>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</si>
  <si>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</si>
  <si>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</si>
  <si>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</si>
  <si>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</si>
  <si>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</si>
  <si>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</si>
  <si>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</si>
  <si>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</si>
  <si>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</si>
  <si>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</si>
  <si>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</si>
  <si>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</si>
  <si>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</si>
  <si>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</si>
  <si>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</si>
  <si>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</si>
  <si>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</si>
  <si>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</si>
  <si>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</si>
  <si>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</si>
  <si>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</si>
  <si>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</si>
  <si>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</si>
  <si>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</si>
  <si>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</si>
  <si>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</si>
  <si>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</si>
  <si>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</si>
  <si>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</si>
  <si>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</si>
  <si>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</si>
  <si>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</si>
  <si>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</si>
  <si>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</si>
  <si>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</si>
  <si>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</si>
  <si>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</si>
  <si>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</si>
  <si>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</si>
  <si>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</si>
  <si>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</si>
  <si>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</si>
  <si>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</si>
  <si>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</si>
  <si>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</si>
  <si>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</si>
  <si>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</si>
  <si>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</si>
  <si>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</si>
  <si>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</si>
  <si>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</si>
  <si>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</si>
  <si>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</si>
  <si>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</si>
  <si>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</si>
  <si>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</si>
  <si>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</si>
  <si>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</si>
  <si>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</si>
  <si>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</si>
  <si>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</si>
  <si>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</si>
  <si>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</si>
  <si>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</si>
  <si>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</si>
  <si>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</si>
  <si>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</si>
  <si>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</si>
  <si>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</si>
  <si>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</si>
  <si>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</si>
  <si>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</si>
  <si>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</si>
  <si>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</si>
  <si>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</si>
  <si>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</si>
  <si>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</si>
  <si>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</si>
  <si>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</si>
  <si>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</si>
  <si>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</si>
  <si>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</si>
  <si>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</si>
  <si>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</si>
  <si>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</si>
  <si>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</si>
  <si>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</si>
  <si>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</si>
  <si>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</si>
  <si>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</si>
  <si>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</si>
  <si>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</si>
  <si>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</si>
  <si>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</si>
  <si>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</si>
  <si>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</si>
  <si>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</si>
  <si>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</si>
  <si>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</si>
  <si>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</si>
  <si>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</si>
  <si>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</si>
  <si>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</si>
  <si>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</si>
  <si>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</si>
  <si>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</si>
  <si>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</si>
  <si>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</si>
  <si>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</si>
  <si>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</si>
  <si>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</si>
  <si>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</si>
  <si>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</si>
  <si>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</si>
  <si>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</si>
  <si>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</si>
  <si>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</si>
  <si>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</si>
  <si>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</si>
  <si>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</si>
  <si>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</si>
  <si>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</si>
  <si>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</si>
  <si>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</si>
  <si>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</si>
  <si>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</si>
  <si>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</si>
  <si>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</si>
  <si>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</si>
  <si>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</si>
  <si>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</si>
  <si>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</si>
  <si>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</si>
  <si>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</si>
  <si>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</si>
  <si>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</si>
  <si>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</si>
  <si>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</si>
  <si>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</si>
  <si>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</si>
  <si>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</si>
  <si>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</si>
  <si>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</si>
  <si>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</si>
  <si>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</si>
  <si>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</si>
  <si>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</si>
  <si>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</si>
  <si>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</si>
  <si>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</si>
  <si>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</si>
  <si>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</si>
  <si>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</si>
  <si>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</si>
  <si>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</si>
  <si>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</si>
  <si>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</si>
  <si>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</si>
  <si>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</si>
  <si>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</si>
  <si>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</si>
  <si>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</si>
  <si>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</si>
  <si>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</si>
  <si>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</si>
  <si>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</si>
  <si>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</si>
  <si>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</si>
  <si>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</si>
  <si>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</si>
  <si>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</si>
  <si>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</si>
  <si>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</si>
  <si>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</si>
  <si>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</si>
  <si>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</si>
  <si>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</si>
  <si>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</si>
  <si>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</si>
  <si>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</si>
  <si>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</si>
  <si>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</si>
  <si>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</si>
  <si>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</si>
  <si>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</si>
  <si>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</si>
  <si>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</si>
  <si>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</si>
  <si>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</si>
  <si>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</si>
  <si>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</si>
  <si>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</si>
  <si>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</si>
  <si>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</si>
  <si>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</si>
  <si>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</si>
  <si>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</si>
  <si>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</si>
  <si>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</si>
  <si>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</si>
  <si>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</si>
  <si>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</si>
  <si>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</si>
  <si>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</si>
  <si>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</si>
  <si>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</si>
  <si>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</si>
  <si>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</si>
  <si>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</si>
  <si>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</si>
  <si>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</si>
  <si>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</si>
  <si>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</si>
  <si>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</si>
  <si>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</si>
  <si>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</si>
  <si>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</si>
  <si>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</si>
  <si>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</si>
  <si>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</si>
  <si>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</si>
  <si>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</si>
  <si>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</si>
  <si>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</si>
  <si>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</si>
  <si>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</si>
  <si>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</si>
  <si>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</si>
  <si>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</si>
  <si>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</si>
  <si>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</si>
  <si>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</si>
  <si>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</si>
  <si>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</si>
  <si>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</si>
  <si>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</si>
  <si>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</si>
  <si>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</si>
  <si>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</si>
  <si>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</si>
  <si>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</si>
  <si>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</si>
  <si>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</si>
  <si>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</si>
  <si>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</si>
  <si>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</si>
  <si>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</si>
  <si>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</si>
  <si>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</si>
  <si>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</si>
  <si>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</si>
  <si>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</si>
  <si>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</si>
  <si>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</si>
  <si>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</si>
  <si>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</si>
  <si>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</si>
  <si>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</si>
  <si>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</si>
  <si>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</si>
  <si>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</si>
  <si>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</si>
  <si>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</si>
  <si>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</si>
  <si>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</si>
  <si>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</si>
  <si>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</si>
  <si>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</si>
  <si>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</si>
  <si>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</si>
  <si>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</si>
  <si>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</si>
  <si>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</si>
  <si>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</si>
  <si>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</si>
  <si>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</si>
  <si>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</si>
  <si>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</si>
  <si>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</si>
  <si>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</si>
  <si>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</si>
  <si>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</si>
  <si>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</si>
  <si>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</si>
  <si>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</si>
  <si>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</si>
  <si>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</si>
  <si>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</si>
  <si>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</si>
  <si>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</si>
  <si>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</si>
  <si>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</si>
  <si>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</si>
  <si>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</si>
  <si>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</si>
  <si>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</si>
  <si>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</si>
  <si>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</si>
  <si>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</si>
  <si>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</si>
  <si>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</si>
  <si>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</si>
  <si>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</si>
  <si>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</si>
  <si>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</si>
  <si>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</si>
  <si>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</si>
  <si>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</si>
  <si>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</si>
  <si>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</si>
  <si>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</si>
  <si>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</si>
  <si>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</si>
  <si>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</si>
  <si>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</si>
  <si>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</si>
  <si>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</si>
  <si>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</si>
  <si>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</si>
  <si>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</si>
  <si>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</si>
  <si>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</si>
  <si>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</si>
  <si>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</si>
  <si>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</si>
  <si>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</si>
  <si>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</si>
  <si>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</si>
  <si>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</si>
  <si>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</si>
  <si>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</si>
  <si>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</si>
  <si>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</si>
  <si>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</si>
  <si>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</si>
  <si>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</si>
  <si>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</si>
  <si>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</si>
  <si>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</si>
  <si>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</si>
  <si>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</si>
  <si>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</si>
  <si>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</si>
  <si>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</si>
  <si>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</si>
  <si>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</si>
  <si>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</si>
  <si>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</si>
  <si>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</si>
  <si>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</si>
  <si>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</si>
  <si>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</si>
  <si>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</si>
  <si>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</si>
  <si>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</si>
  <si>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</si>
  <si>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</si>
  <si>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</si>
  <si>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</si>
  <si>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</si>
  <si>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</si>
  <si>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</si>
  <si>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</si>
  <si>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</si>
  <si>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</si>
  <si>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</si>
  <si>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</si>
  <si>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</si>
  <si>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</si>
  <si>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</si>
  <si>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</si>
  <si>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</si>
  <si>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</si>
  <si>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</si>
  <si>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</si>
  <si>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</si>
  <si>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</si>
  <si>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</si>
  <si>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</si>
  <si>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</si>
  <si>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</si>
  <si>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</si>
  <si>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</si>
  <si>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</si>
  <si>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</si>
  <si>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</si>
  <si>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</si>
  <si>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</si>
  <si>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</si>
  <si>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</si>
  <si>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</si>
  <si>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</si>
  <si>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</si>
  <si>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</si>
  <si>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</si>
  <si>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</si>
  <si>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</si>
  <si>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</si>
  <si>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</si>
  <si>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</si>
  <si>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</si>
  <si>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</si>
  <si>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</si>
  <si>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</si>
  <si>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</si>
  <si>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</si>
  <si>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</si>
  <si>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</si>
  <si>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</si>
  <si>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</si>
  <si>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</si>
  <si>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</si>
  <si>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</si>
  <si>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</si>
  <si>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</si>
  <si>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</si>
  <si>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</si>
  <si>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</si>
  <si>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</si>
  <si>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</si>
  <si>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</si>
  <si>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</si>
  <si>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</si>
  <si>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</si>
  <si>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</si>
  <si>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</si>
  <si>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</si>
  <si>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</si>
  <si>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</si>
  <si>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</si>
  <si>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</si>
  <si>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</si>
  <si>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</si>
  <si>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</si>
  <si>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</si>
  <si>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</si>
  <si>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</si>
  <si>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</si>
  <si>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</si>
  <si>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</si>
  <si>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</si>
  <si>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</si>
  <si>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</si>
  <si>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</si>
  <si>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</si>
  <si>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</si>
  <si>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</si>
  <si>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</si>
  <si>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</si>
  <si>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</si>
  <si>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</si>
  <si>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</si>
  <si>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</si>
  <si>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</si>
  <si>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</si>
  <si>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</si>
  <si>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</si>
  <si>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</si>
  <si>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</si>
  <si>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</si>
  <si>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</si>
  <si>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</si>
  <si>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</si>
  <si>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</si>
  <si>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</si>
  <si>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</si>
  <si>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</si>
  <si>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</si>
  <si>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</si>
  <si>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</si>
  <si>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</si>
  <si>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</si>
  <si>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</si>
  <si>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</si>
  <si>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</si>
  <si>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</si>
  <si>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</si>
  <si>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</si>
  <si>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</si>
  <si>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</si>
  <si>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</si>
  <si>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</si>
  <si>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</si>
  <si>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</si>
  <si>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</si>
  <si>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</si>
  <si>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</si>
  <si>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</si>
  <si>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</si>
  <si>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</si>
  <si>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</si>
  <si>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</si>
  <si>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</si>
  <si>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</si>
  <si>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</si>
  <si>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</si>
  <si>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</si>
  <si>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</si>
  <si>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</si>
  <si>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</si>
  <si>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</si>
  <si>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</si>
  <si>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</si>
  <si>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</si>
  <si>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</si>
  <si>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</si>
  <si>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</si>
  <si>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</si>
  <si>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</si>
  <si>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</si>
  <si>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</si>
  <si>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</si>
  <si>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</si>
  <si>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</si>
  <si>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</si>
  <si>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</si>
  <si>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</si>
  <si>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</si>
  <si>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</si>
  <si>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</si>
  <si>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</si>
  <si>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</si>
  <si>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</si>
  <si>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</si>
  <si>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</si>
  <si>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</si>
  <si>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</si>
  <si>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</si>
  <si>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</si>
  <si>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</si>
  <si>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</si>
  <si>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</si>
  <si>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</si>
  <si>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</si>
  <si>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</si>
  <si>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</si>
  <si>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</si>
  <si>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</si>
  <si>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</si>
  <si>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</si>
  <si>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</si>
  <si>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</si>
  <si>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</si>
  <si>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</si>
  <si>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</si>
  <si>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</si>
  <si>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</si>
  <si>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</si>
  <si>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</si>
  <si>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</si>
  <si>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</si>
  <si>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</si>
  <si>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</si>
  <si>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</si>
  <si>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</si>
  <si>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</si>
  <si>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</si>
  <si>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</si>
  <si>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</si>
  <si>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</si>
  <si>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</si>
  <si>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</si>
  <si>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</si>
  <si>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</si>
  <si>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</si>
  <si>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</si>
  <si>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</si>
  <si>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</si>
  <si>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</si>
  <si>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</si>
  <si>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</si>
  <si>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</si>
  <si>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</si>
  <si>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</si>
  <si>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</si>
  <si>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</si>
  <si>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</si>
  <si>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</si>
  <si>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</si>
  <si>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</si>
  <si>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</si>
  <si>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</si>
  <si>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</si>
  <si>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</si>
  <si>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</si>
  <si>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</si>
  <si>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</si>
  <si>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</si>
  <si>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</si>
  <si>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</si>
  <si>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</si>
  <si>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</si>
  <si>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</si>
  <si>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</si>
  <si>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</si>
  <si>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</si>
  <si>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</si>
  <si>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</si>
  <si>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</si>
  <si>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</si>
  <si>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</si>
  <si>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</si>
  <si>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</si>
  <si>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</si>
  <si>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</si>
  <si>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</si>
  <si>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</si>
  <si>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</si>
  <si>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</si>
  <si>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</si>
  <si>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</si>
  <si>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</si>
  <si>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</si>
  <si>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</si>
  <si>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</si>
  <si>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</si>
  <si>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</si>
  <si>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</si>
  <si>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</si>
  <si>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</si>
  <si>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</si>
  <si>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</si>
  <si>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</si>
  <si>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</si>
  <si>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</si>
  <si>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</si>
  <si>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</si>
  <si>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</si>
  <si>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</si>
  <si>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</si>
  <si>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</si>
  <si>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</si>
  <si>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</si>
  <si>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</si>
  <si>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</si>
  <si>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</si>
  <si>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</si>
  <si>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</si>
  <si>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</si>
  <si>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</si>
  <si>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</si>
  <si>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</si>
  <si>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</si>
  <si>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</si>
  <si>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</si>
  <si>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</si>
  <si>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</si>
  <si>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</si>
  <si>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</si>
  <si>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</si>
  <si>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</si>
  <si>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</si>
  <si>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</si>
  <si>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</si>
  <si>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</si>
  <si>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</si>
  <si>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</si>
  <si>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</si>
  <si>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</si>
  <si>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</si>
  <si>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</si>
  <si>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</si>
  <si>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</si>
  <si>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</si>
  <si>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</si>
  <si>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</si>
  <si>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</si>
  <si>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</si>
  <si>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</si>
  <si>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</si>
  <si>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</si>
  <si>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</si>
  <si>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</si>
  <si>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</si>
  <si>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</si>
  <si>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</si>
  <si>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</si>
  <si>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</si>
  <si>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</si>
  <si>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</si>
  <si>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</si>
  <si>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</si>
  <si>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</si>
  <si>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</si>
  <si>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</si>
  <si>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</si>
  <si>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</si>
  <si>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</si>
  <si>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</si>
  <si>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</si>
  <si>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</si>
  <si>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</si>
  <si>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</si>
  <si>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</si>
  <si>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</si>
  <si>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</si>
  <si>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</si>
  <si>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</si>
  <si>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</si>
  <si>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</si>
  <si>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</si>
  <si>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</si>
  <si>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</si>
  <si>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</si>
  <si>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</si>
  <si>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</si>
  <si>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</si>
  <si>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</si>
  <si>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</si>
  <si>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</si>
  <si>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</si>
  <si>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</si>
  <si>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</si>
  <si>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</si>
  <si>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</si>
  <si>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</si>
  <si>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</si>
  <si>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</si>
  <si>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</si>
  <si>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</si>
  <si>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</si>
  <si>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</si>
  <si>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</si>
  <si>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</si>
  <si>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</si>
  <si>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</si>
  <si>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</si>
  <si>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</si>
  <si>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</si>
  <si>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</si>
  <si>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</si>
  <si>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</si>
  <si>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</si>
  <si>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</si>
  <si>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</si>
  <si>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</si>
  <si>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</si>
  <si>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</si>
  <si>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</si>
  <si>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</si>
  <si>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</si>
  <si>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</si>
  <si>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</si>
  <si>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</si>
  <si>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</si>
  <si>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</si>
  <si>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</si>
  <si>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</si>
  <si>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</si>
  <si>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</si>
  <si>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</si>
  <si>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</si>
  <si>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</si>
  <si>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</si>
  <si>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</si>
  <si>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</si>
  <si>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</si>
  <si>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</si>
  <si>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</si>
  <si>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</si>
  <si>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</si>
  <si>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</si>
  <si>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</si>
  <si>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</si>
  <si>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</si>
  <si>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</si>
  <si>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</si>
  <si>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</si>
  <si>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</si>
  <si>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</si>
  <si>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</si>
  <si>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</si>
  <si>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</si>
  <si>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</si>
  <si>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</si>
  <si>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</si>
  <si>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</si>
  <si>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</si>
  <si>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</si>
  <si>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</si>
  <si>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</si>
  <si>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</si>
  <si>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</si>
  <si>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</si>
  <si>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</si>
  <si>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</si>
  <si>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</si>
  <si>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</si>
  <si>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</si>
  <si>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</si>
  <si>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</si>
  <si>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</si>
  <si>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</si>
  <si>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</si>
  <si>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</si>
  <si>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</si>
  <si>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</si>
  <si>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</si>
  <si>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</si>
  <si>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</si>
  <si>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</si>
  <si>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</si>
  <si>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</si>
  <si>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</si>
  <si>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</si>
  <si>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</si>
  <si>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</si>
  <si>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</si>
  <si>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</si>
  <si>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</si>
  <si>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</si>
  <si>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</si>
  <si>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</si>
  <si>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</si>
  <si>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</si>
  <si>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</si>
  <si>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</si>
  <si>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</si>
  <si>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</si>
  <si>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</si>
  <si>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</si>
  <si>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</si>
  <si>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</si>
  <si>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</si>
  <si>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</si>
  <si>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</si>
  <si>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</si>
  <si>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</si>
  <si>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</si>
  <si>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</si>
  <si>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</si>
  <si>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</si>
  <si>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</si>
  <si>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</si>
  <si>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</si>
  <si>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</si>
  <si>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</si>
  <si>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</si>
  <si>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</si>
  <si>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</si>
  <si>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</si>
  <si>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</si>
  <si>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</si>
  <si>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</si>
  <si>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</si>
  <si>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</si>
  <si>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</si>
  <si>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</si>
  <si>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</si>
  <si>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</si>
  <si>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</si>
  <si>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</si>
  <si>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</si>
  <si>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</si>
  <si>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</si>
  <si>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</si>
  <si>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</si>
  <si>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</si>
  <si>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</si>
  <si>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</si>
  <si>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</si>
  <si>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</si>
  <si>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</si>
  <si>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</si>
  <si>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</si>
  <si>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</si>
  <si>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</si>
  <si>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</si>
  <si>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</si>
  <si>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</si>
  <si>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</si>
  <si>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</si>
  <si>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</si>
  <si>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</si>
  <si>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</si>
  <si>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</si>
  <si>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</si>
  <si>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</si>
  <si>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</si>
  <si>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</si>
  <si>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</si>
  <si>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</si>
  <si>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</si>
  <si>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</si>
  <si>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</si>
  <si>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</si>
  <si>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</si>
  <si>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</si>
  <si>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</si>
  <si>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</si>
  <si>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</si>
  <si>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</si>
  <si>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</si>
  <si>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</si>
  <si>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</si>
  <si>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</si>
  <si>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</si>
  <si>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</si>
  <si>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</si>
  <si>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</si>
  <si>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</si>
  <si>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</si>
  <si>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</si>
  <si>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</si>
  <si>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</si>
  <si>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</si>
  <si>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</si>
  <si>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</si>
  <si>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</si>
  <si>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</si>
  <si>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</si>
  <si>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</si>
  <si>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</si>
  <si>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</si>
  <si>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</si>
  <si>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</si>
  <si>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</si>
  <si>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</si>
  <si>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</si>
  <si>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</si>
  <si>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</si>
  <si>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</si>
  <si>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</si>
  <si>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</si>
  <si>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</si>
  <si>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</si>
  <si>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</si>
  <si>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</si>
  <si>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</si>
  <si>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</si>
  <si>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</si>
  <si>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</si>
  <si>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</si>
  <si>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</si>
  <si>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</si>
  <si>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</si>
  <si>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</si>
  <si>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</si>
  <si>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</si>
  <si>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</si>
  <si>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</si>
  <si>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</si>
  <si>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</si>
  <si>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</si>
  <si>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</si>
  <si>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</si>
  <si>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</si>
  <si>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</si>
  <si>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</si>
  <si>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</si>
  <si>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</si>
  <si>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</si>
  <si>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</si>
  <si>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</si>
  <si>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</si>
  <si>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</si>
  <si>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</si>
  <si>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</si>
  <si>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</si>
  <si>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</si>
  <si>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</si>
  <si>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</si>
  <si>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</si>
  <si>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</si>
  <si>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</si>
  <si>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</si>
  <si>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</si>
  <si>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</si>
  <si>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</si>
  <si>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</si>
  <si>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</si>
  <si>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</si>
  <si>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</si>
  <si>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</si>
  <si>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</si>
  <si>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</si>
  <si>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</si>
  <si>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</si>
  <si>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</si>
  <si>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</si>
  <si>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</si>
  <si>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</si>
  <si>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</si>
  <si>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</si>
  <si>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</si>
  <si>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</si>
  <si>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</si>
  <si>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</si>
  <si>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</si>
  <si>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</si>
  <si>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</si>
  <si>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</si>
  <si>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</si>
  <si>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</si>
  <si>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</si>
  <si>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</si>
  <si>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</si>
  <si>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</si>
  <si>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</si>
  <si>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</si>
  <si>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</si>
  <si>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</si>
  <si>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</si>
  <si>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</si>
  <si>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</si>
  <si>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</si>
  <si>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</si>
  <si>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</si>
  <si>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</si>
  <si>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</si>
  <si>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</si>
  <si>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</si>
  <si>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</si>
  <si>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</si>
  <si>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</si>
  <si>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</si>
  <si>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</si>
  <si>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</si>
  <si>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</si>
  <si>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</si>
  <si>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</si>
  <si>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</si>
  <si>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</si>
  <si>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</si>
  <si>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</si>
  <si>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</si>
  <si>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</si>
  <si>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</si>
  <si>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</si>
  <si>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</si>
  <si>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</si>
  <si>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</si>
  <si>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</si>
  <si>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</si>
  <si>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</si>
  <si>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</si>
  <si>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</si>
  <si>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</si>
  <si>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</si>
  <si>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</si>
  <si>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</si>
  <si>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</si>
  <si>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</si>
  <si>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</si>
  <si>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</si>
  <si>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</si>
  <si>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</si>
  <si>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</si>
  <si>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</si>
  <si>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</si>
  <si>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</si>
  <si>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</si>
  <si>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</si>
  <si>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</si>
  <si>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</si>
  <si>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</si>
  <si>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</si>
  <si>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</si>
  <si>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</si>
  <si>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</si>
  <si>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</si>
  <si>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</si>
  <si>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</si>
  <si>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</si>
  <si>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</si>
  <si>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</si>
  <si>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</si>
  <si>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</si>
  <si>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</si>
  <si>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</si>
  <si>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</si>
  <si>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</si>
  <si>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</si>
  <si>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</si>
  <si>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</si>
  <si>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</si>
  <si>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</si>
  <si>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</si>
  <si>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</si>
  <si>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</si>
  <si>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</si>
  <si>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</si>
  <si>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</si>
  <si>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</si>
  <si>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</si>
  <si>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</si>
  <si>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</si>
  <si>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</si>
  <si>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</si>
  <si>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</si>
  <si>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</si>
  <si>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</si>
  <si>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</si>
  <si>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</si>
  <si>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</si>
  <si>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</si>
  <si>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</si>
  <si>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</si>
  <si>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</si>
  <si>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</si>
  <si>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</si>
  <si>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</si>
  <si>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</si>
  <si>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</si>
  <si>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</si>
  <si>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</si>
  <si>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</si>
  <si>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</si>
  <si>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</si>
  <si>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</si>
  <si>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</si>
  <si>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</si>
  <si>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</si>
  <si>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</si>
  <si>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</si>
  <si>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</si>
  <si>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</si>
  <si>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</si>
  <si>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</si>
  <si>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</si>
  <si>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</si>
  <si>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</si>
  <si>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</si>
  <si>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</si>
  <si>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</si>
  <si>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</si>
  <si>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</si>
  <si>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</si>
  <si>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</si>
  <si>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</si>
  <si>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</si>
  <si>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</si>
  <si>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</si>
  <si>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</si>
  <si>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</si>
  <si>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</si>
  <si>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</si>
  <si>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</si>
  <si>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</si>
  <si>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</si>
  <si>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</si>
  <si>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</si>
  <si>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</si>
  <si>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</si>
  <si>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</si>
  <si>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</si>
  <si>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</si>
  <si>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</si>
  <si>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</si>
  <si>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</si>
  <si>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</si>
  <si>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</si>
  <si>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</si>
  <si>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</si>
  <si>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</si>
  <si>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</si>
  <si>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</si>
  <si>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</si>
  <si>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</si>
  <si>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</si>
  <si>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</si>
  <si>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</si>
  <si>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</si>
  <si>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</si>
  <si>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</si>
  <si>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</si>
  <si>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</si>
  <si>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</si>
  <si>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</si>
  <si>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</si>
  <si>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</si>
  <si>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</si>
  <si>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</si>
  <si>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</si>
  <si>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</si>
  <si>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</si>
  <si>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</si>
  <si>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</si>
  <si>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</si>
  <si>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</si>
  <si>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</si>
  <si>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</si>
  <si>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</si>
  <si>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</si>
  <si>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</si>
  <si>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</si>
  <si>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</si>
  <si>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</si>
  <si>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</si>
  <si>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</si>
  <si>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</si>
  <si>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</si>
  <si>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</si>
  <si>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</si>
  <si>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</si>
  <si>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</si>
  <si>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</si>
  <si>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</si>
  <si>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</si>
  <si>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</si>
  <si>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</si>
  <si>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</si>
  <si>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</si>
  <si>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</si>
  <si>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</si>
  <si>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</si>
  <si>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</si>
  <si>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</si>
  <si>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</si>
  <si>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</si>
  <si>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</si>
  <si>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</si>
  <si>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</si>
  <si>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</si>
  <si>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</si>
  <si>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</si>
  <si>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</si>
  <si>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</si>
  <si>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</si>
  <si>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</si>
  <si>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</si>
  <si>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</si>
  <si>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</si>
  <si>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</si>
  <si>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</si>
  <si>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</si>
  <si>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</si>
  <si>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</si>
  <si>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</si>
  <si>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</si>
  <si>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</si>
  <si>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</si>
  <si>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</si>
  <si>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</si>
  <si>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</si>
  <si>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</si>
  <si>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</si>
  <si>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</si>
  <si>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</si>
  <si>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</si>
  <si>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</si>
  <si>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</si>
  <si>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</si>
  <si>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</si>
  <si>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</si>
  <si>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</si>
  <si>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</si>
  <si>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</si>
  <si>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</si>
  <si>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</si>
  <si>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</si>
  <si>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</si>
  <si>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</si>
  <si>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</si>
  <si>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</si>
  <si>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</si>
  <si>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</si>
  <si>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</si>
  <si>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</si>
  <si>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</si>
  <si>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</si>
  <si>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</si>
  <si>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</si>
  <si>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</si>
  <si>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</si>
  <si>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</si>
  <si>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</si>
  <si>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</si>
  <si>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</si>
  <si>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</si>
  <si>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</si>
  <si>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</si>
  <si>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</si>
  <si>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</si>
  <si>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</si>
  <si>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</si>
  <si>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</si>
  <si>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</si>
  <si>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</si>
  <si>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</si>
  <si>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</si>
  <si>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</si>
  <si>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</si>
  <si>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</si>
  <si>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</si>
  <si>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</si>
  <si>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</si>
  <si>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</si>
  <si>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</si>
  <si>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</si>
  <si>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</si>
  <si>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</si>
  <si>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</si>
  <si>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</si>
  <si>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</si>
  <si>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</si>
  <si>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</si>
  <si>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</si>
  <si>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</si>
  <si>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</si>
  <si>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</si>
  <si>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</si>
  <si>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</si>
  <si>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</si>
  <si>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</si>
  <si>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</si>
  <si>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</si>
  <si>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</si>
  <si>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</si>
  <si>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</si>
  <si>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</si>
  <si>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</si>
  <si>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</si>
  <si>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</si>
  <si>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</si>
  <si>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</si>
  <si>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</si>
  <si>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</si>
  <si>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</si>
  <si>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</si>
  <si>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</si>
  <si>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</si>
  <si>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</si>
  <si>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</si>
  <si>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</si>
  <si>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</si>
  <si>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</si>
  <si>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</si>
  <si>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</si>
  <si>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</si>
  <si>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</si>
  <si>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</si>
  <si>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</si>
  <si>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</si>
  <si>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</si>
  <si>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</si>
  <si>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</si>
  <si>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</si>
  <si>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</si>
  <si>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</si>
  <si>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</si>
  <si>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</si>
  <si>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</si>
  <si>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</si>
  <si>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</si>
  <si>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</si>
  <si>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</si>
  <si>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</si>
  <si>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</si>
  <si>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</si>
  <si>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</si>
  <si>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</si>
  <si>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</si>
  <si>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</si>
  <si>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</si>
  <si>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</si>
  <si>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</si>
  <si>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</si>
  <si>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</si>
  <si>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</si>
  <si>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</si>
  <si>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</si>
  <si>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</si>
  <si>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</si>
  <si>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</si>
  <si>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</si>
  <si>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</si>
  <si>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</si>
  <si>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</si>
  <si>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</si>
  <si>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</si>
  <si>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</si>
  <si>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</si>
  <si>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</si>
  <si>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</si>
  <si>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</si>
  <si>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</si>
  <si>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</si>
  <si>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</si>
  <si>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</si>
  <si>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</si>
  <si>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</si>
  <si>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</si>
  <si>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</si>
  <si>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</si>
  <si>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</si>
  <si>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</si>
  <si>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</si>
  <si>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</si>
  <si>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</si>
  <si>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</si>
  <si>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</si>
  <si>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</si>
  <si>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</si>
  <si>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</si>
  <si>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</si>
  <si>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</si>
  <si>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</si>
  <si>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</si>
  <si>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</si>
  <si>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</si>
  <si>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</si>
  <si>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</si>
  <si>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</si>
  <si>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</si>
  <si>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</si>
  <si>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</si>
  <si>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</si>
  <si>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</si>
  <si>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</si>
  <si>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</si>
  <si>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</si>
  <si>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</si>
  <si>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</si>
  <si>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</si>
  <si>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</si>
  <si>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</si>
  <si>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</si>
  <si>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</si>
  <si>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</si>
  <si>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</si>
  <si>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</si>
  <si>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</si>
  <si>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</si>
  <si>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</si>
  <si>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</si>
  <si>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</si>
  <si>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</si>
  <si>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</si>
  <si>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</si>
  <si>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</si>
  <si>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</si>
  <si>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</si>
  <si>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</si>
  <si>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</si>
  <si>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</si>
  <si>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</si>
  <si>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</si>
  <si>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</si>
  <si>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</si>
  <si>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</si>
  <si>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</si>
  <si>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</si>
  <si>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</si>
  <si>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</si>
  <si>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</si>
  <si>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</si>
  <si>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</si>
  <si>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</si>
  <si>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</si>
  <si>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</si>
  <si>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</si>
  <si>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</si>
  <si>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</si>
  <si>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</si>
  <si>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</si>
  <si>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</si>
  <si>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</si>
  <si>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</si>
  <si>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</si>
  <si>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</si>
  <si>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</si>
  <si>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</si>
  <si>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</si>
  <si>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</si>
  <si>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</si>
  <si>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</si>
  <si>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</si>
  <si>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</si>
  <si>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</si>
  <si>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</si>
  <si>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</si>
  <si>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</si>
  <si>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</si>
  <si>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</si>
  <si>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</si>
  <si>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</si>
  <si>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</si>
  <si>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</si>
  <si>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</si>
  <si>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</si>
  <si>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</si>
  <si>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</si>
  <si>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</si>
  <si>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</si>
  <si>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</si>
  <si>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</si>
  <si>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</si>
  <si>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</si>
  <si>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</si>
  <si>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</si>
  <si>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</si>
  <si>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</si>
  <si>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</si>
  <si>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</si>
  <si>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</si>
  <si>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</si>
  <si>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</si>
  <si>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</si>
  <si>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</si>
  <si>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</si>
  <si>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</si>
  <si>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</si>
  <si>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</si>
  <si>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</si>
  <si>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</si>
  <si>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</si>
  <si>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</si>
  <si>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</si>
  <si>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</si>
  <si>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</si>
  <si>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</si>
  <si>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</si>
  <si>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</si>
  <si>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</si>
  <si>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</si>
  <si>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</si>
  <si>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</si>
  <si>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</si>
  <si>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</si>
  <si>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</si>
  <si>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</si>
  <si>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</si>
  <si>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</si>
  <si>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</si>
  <si>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</si>
  <si>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</si>
  <si>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</si>
  <si>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</si>
  <si>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</si>
  <si>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</si>
  <si>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</si>
  <si>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</si>
  <si>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</si>
  <si>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</si>
  <si>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</si>
  <si>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</si>
  <si>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</si>
  <si>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</si>
  <si>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</si>
  <si>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</si>
  <si>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</si>
  <si>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</si>
  <si>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</si>
  <si>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</si>
  <si>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</si>
  <si>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</si>
  <si>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</si>
  <si>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</si>
  <si>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</si>
  <si>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</si>
  <si>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</si>
  <si>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</si>
  <si>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</si>
  <si>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</si>
  <si>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</si>
  <si>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</si>
  <si>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</si>
  <si>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</si>
  <si>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</si>
  <si>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</si>
  <si>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</si>
  <si>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</si>
  <si>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</si>
  <si>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</si>
  <si>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</si>
  <si>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</si>
  <si>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</si>
  <si>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</si>
  <si>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</si>
  <si>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</si>
  <si>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</si>
  <si>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</si>
  <si>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</si>
  <si>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</si>
  <si>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</si>
  <si>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</si>
  <si>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</si>
  <si>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</si>
  <si>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</si>
  <si>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</si>
  <si>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</si>
  <si>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</si>
  <si>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</si>
  <si>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</si>
  <si>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</si>
  <si>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</si>
  <si>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</si>
  <si>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</si>
  <si>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</si>
  <si>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</si>
  <si>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</si>
  <si>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</si>
  <si>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</si>
  <si>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</si>
  <si>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</si>
  <si>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</si>
  <si>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</si>
  <si>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</si>
  <si>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</si>
  <si>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</si>
  <si>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</si>
  <si>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</si>
  <si>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</si>
  <si>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</si>
  <si>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</si>
  <si>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</si>
  <si>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</si>
  <si>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</si>
  <si>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</si>
  <si>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</si>
  <si>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</si>
  <si>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</si>
  <si>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</si>
  <si>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</si>
  <si>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</si>
  <si>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</si>
  <si>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</si>
  <si>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</si>
  <si>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</si>
  <si>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</si>
  <si>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</si>
  <si>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</si>
  <si>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</si>
  <si>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</si>
  <si>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</si>
  <si>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</si>
  <si>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</si>
  <si>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</si>
  <si>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</si>
  <si>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</si>
  <si>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</si>
  <si>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</si>
  <si>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</si>
  <si>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</si>
  <si>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</si>
  <si>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</si>
  <si>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</si>
  <si>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</si>
  <si>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</si>
  <si>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</si>
  <si>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</si>
  <si>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</si>
  <si>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</si>
  <si>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</si>
  <si>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</si>
  <si>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</si>
  <si>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</si>
  <si>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</si>
  <si>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</si>
  <si>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</si>
  <si>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</si>
  <si>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</si>
  <si>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</si>
  <si>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</si>
  <si>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</si>
  <si>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</si>
  <si>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</si>
  <si>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</si>
  <si>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</si>
  <si>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</si>
  <si>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</si>
  <si>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</si>
  <si>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</si>
  <si>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</si>
  <si>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</si>
  <si>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</si>
  <si>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</si>
  <si>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</si>
  <si>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</si>
  <si>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</si>
  <si>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</si>
  <si>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</si>
  <si>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</si>
  <si>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</si>
  <si>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</si>
  <si>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</si>
  <si>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</si>
  <si>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</si>
  <si>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</si>
  <si>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</si>
  <si>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</si>
  <si>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</si>
  <si>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</si>
  <si>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</si>
  <si>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</si>
  <si>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</si>
  <si>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</si>
  <si>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</si>
  <si>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</si>
  <si>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</si>
  <si>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</si>
  <si>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</si>
  <si>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</si>
  <si>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</si>
  <si>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</si>
  <si>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</si>
  <si>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</si>
  <si>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</si>
  <si>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</si>
  <si>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</si>
  <si>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</si>
  <si>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</si>
  <si>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</si>
  <si>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</si>
  <si>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</si>
  <si>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</si>
  <si>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</si>
  <si>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</si>
  <si>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</si>
  <si>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</si>
  <si>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</si>
  <si>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</si>
  <si>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</si>
  <si>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</si>
  <si>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</si>
  <si>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</si>
  <si>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</si>
  <si>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</si>
  <si>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</si>
  <si>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</si>
  <si>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</si>
  <si>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</si>
  <si>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</si>
  <si>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</si>
  <si>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</si>
  <si>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</si>
  <si>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</si>
  <si>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</si>
  <si>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</si>
  <si>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</si>
  <si>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</si>
  <si>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</si>
  <si>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</si>
  <si>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</si>
  <si>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</si>
  <si>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</si>
  <si>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</si>
  <si>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</si>
  <si>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</si>
  <si>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</si>
  <si>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</si>
  <si>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</si>
  <si>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</si>
  <si>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</si>
  <si>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</si>
  <si>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</si>
  <si>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</si>
  <si>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</si>
  <si>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</si>
  <si>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</si>
  <si>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</si>
  <si>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</si>
  <si>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</si>
  <si>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</si>
  <si>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</si>
  <si>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</si>
  <si>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</si>
  <si>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</si>
  <si>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</si>
  <si>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</si>
  <si>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</si>
  <si>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</si>
  <si>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</si>
  <si>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</si>
  <si>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</si>
  <si>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</si>
  <si>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</si>
  <si>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</si>
  <si>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</si>
  <si>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</si>
  <si>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</si>
  <si>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</si>
  <si>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</si>
  <si>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</si>
  <si>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</si>
  <si>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</si>
  <si>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</si>
  <si>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</si>
  <si>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</si>
  <si>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</si>
  <si>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</si>
  <si>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</si>
  <si>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</si>
  <si>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</si>
  <si>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</si>
  <si>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</si>
  <si>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</si>
  <si>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</si>
  <si>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</si>
  <si>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</si>
  <si>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</si>
  <si>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</si>
  <si>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</si>
  <si>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</si>
  <si>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</si>
  <si>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</si>
  <si>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</si>
  <si>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</si>
  <si>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</si>
  <si>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</si>
  <si>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</si>
  <si>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</si>
  <si>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</si>
  <si>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</si>
  <si>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</si>
  <si>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</si>
  <si>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</si>
  <si>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</si>
  <si>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</si>
  <si>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</si>
  <si>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</si>
  <si>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</si>
  <si>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</si>
  <si>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</si>
  <si>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</si>
  <si>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</si>
  <si>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</si>
  <si>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</si>
  <si>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</si>
  <si>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</si>
  <si>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</si>
  <si>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</si>
  <si>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</si>
  <si>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</si>
  <si>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</si>
  <si>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</si>
  <si>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</si>
  <si>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</si>
  <si>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</si>
  <si>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</si>
  <si>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</si>
  <si>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</si>
  <si>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</si>
  <si>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</si>
  <si>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</si>
  <si>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</si>
  <si>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</si>
  <si>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</si>
  <si>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</si>
  <si>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</si>
  <si>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</si>
  <si>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</si>
  <si>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</si>
  <si>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</si>
  <si>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</si>
  <si>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</si>
  <si>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</si>
  <si>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</si>
  <si>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</si>
  <si>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</si>
  <si>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</si>
  <si>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</si>
  <si>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</si>
  <si>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</si>
  <si>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</si>
  <si>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</si>
  <si>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</si>
  <si>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</si>
  <si>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</si>
  <si>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</si>
  <si>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</si>
  <si>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</si>
  <si>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</si>
  <si>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</si>
  <si>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</si>
  <si>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</si>
  <si>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</si>
  <si>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</si>
  <si>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</si>
  <si>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</si>
  <si>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</si>
  <si>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</si>
  <si>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</si>
  <si>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</si>
  <si>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</si>
  <si>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</si>
  <si>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</si>
  <si>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</si>
  <si>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</si>
  <si>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</si>
  <si>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</si>
  <si>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</si>
  <si>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</si>
  <si>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</si>
  <si>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</si>
  <si>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</si>
  <si>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</si>
  <si>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</si>
  <si>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</si>
  <si>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</si>
  <si>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</si>
  <si>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</si>
  <si>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</si>
  <si>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</si>
  <si>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</si>
  <si>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</si>
  <si>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</si>
  <si>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</si>
  <si>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</si>
  <si>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</si>
  <si>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</si>
  <si>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</si>
  <si>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</si>
  <si>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</si>
  <si>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</si>
  <si>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</si>
  <si>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</si>
  <si>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</si>
  <si>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</si>
  <si>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</si>
  <si>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</si>
  <si>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</si>
  <si>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</si>
  <si>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</si>
  <si>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</si>
  <si>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</si>
  <si>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</si>
  <si>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</si>
  <si>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</si>
  <si>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</si>
  <si>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</si>
  <si>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</si>
  <si>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</si>
  <si>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</si>
  <si>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</si>
  <si>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</si>
  <si>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</si>
  <si>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</si>
  <si>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</si>
  <si>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</si>
  <si>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</si>
  <si>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</si>
  <si>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</si>
  <si>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</si>
  <si>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</si>
  <si>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</si>
  <si>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</si>
  <si>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</si>
  <si>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</si>
  <si>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</si>
  <si>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</si>
  <si>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</si>
  <si>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</si>
  <si>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</si>
  <si>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</si>
  <si>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</si>
  <si>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</si>
  <si>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</si>
  <si>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</si>
  <si>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</si>
  <si>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</si>
  <si>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</si>
  <si>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</si>
  <si>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</si>
  <si>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</si>
  <si>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</si>
  <si>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</si>
  <si>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</si>
  <si>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</si>
  <si>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</si>
  <si>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</si>
  <si>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</si>
  <si>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</si>
  <si>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</si>
  <si>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</si>
  <si>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</si>
  <si>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</si>
  <si>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</si>
  <si>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</si>
  <si>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</si>
  <si>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</si>
  <si>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</si>
  <si>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</si>
  <si>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</si>
  <si>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</si>
  <si>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</si>
  <si>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</si>
  <si>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</si>
  <si>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</si>
  <si>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</si>
  <si>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</si>
  <si>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</si>
  <si>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</si>
  <si>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</si>
  <si>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</si>
  <si>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</si>
  <si>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</si>
  <si>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</si>
  <si>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</si>
  <si>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</si>
  <si>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</si>
  <si>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</si>
  <si>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</si>
  <si>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</si>
  <si>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</si>
  <si>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</si>
  <si>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</si>
  <si>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</si>
  <si>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</si>
  <si>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</si>
  <si>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</si>
  <si>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</si>
  <si>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</si>
  <si>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</si>
  <si>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</si>
  <si>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</si>
  <si>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</si>
  <si>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</si>
  <si>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</si>
  <si>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</si>
  <si>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</si>
  <si>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</si>
  <si>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</si>
  <si>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</si>
  <si>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</si>
  <si>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</si>
  <si>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</si>
  <si>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</si>
  <si>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</si>
  <si>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</si>
  <si>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</si>
  <si>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</si>
  <si>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</si>
  <si>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</si>
  <si>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</si>
  <si>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</si>
  <si>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</si>
  <si>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</si>
  <si>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</si>
  <si>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</si>
  <si>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</si>
  <si>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</si>
  <si>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</si>
  <si>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</si>
  <si>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</si>
  <si>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</si>
  <si>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</si>
  <si>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</si>
  <si>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</si>
  <si>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</si>
  <si>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</si>
  <si>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</si>
  <si>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</si>
  <si>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</si>
  <si>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</si>
  <si>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</si>
  <si>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</si>
  <si>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</si>
  <si>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</si>
  <si>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</si>
  <si>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</si>
  <si>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</si>
  <si>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</si>
  <si>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</si>
  <si>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</si>
  <si>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</si>
  <si>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</si>
  <si>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</si>
  <si>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</si>
  <si>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</si>
  <si>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</si>
  <si>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</si>
  <si>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</si>
  <si>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</si>
  <si>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</si>
  <si>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</si>
  <si>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</si>
  <si>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</si>
  <si>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</si>
  <si>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</si>
  <si>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</si>
  <si>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</si>
  <si>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</si>
  <si>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</si>
  <si>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</si>
  <si>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</si>
  <si>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</si>
  <si>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</si>
  <si>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</si>
  <si>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</si>
  <si>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</si>
  <si>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</si>
  <si>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</si>
  <si>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</si>
  <si>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</si>
  <si>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</si>
  <si>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</si>
  <si>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</si>
  <si>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</si>
  <si>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</si>
  <si>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</si>
  <si>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</si>
  <si>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</si>
  <si>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</si>
  <si>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</si>
  <si>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</si>
  <si>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</si>
  <si>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</si>
  <si>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</si>
  <si>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</si>
  <si>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</si>
  <si>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</si>
  <si>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</si>
  <si>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</si>
  <si>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</si>
  <si>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</si>
  <si>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</si>
  <si>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</si>
  <si>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</si>
  <si>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</si>
  <si>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</si>
  <si>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</si>
  <si>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</si>
  <si>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</si>
  <si>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</si>
  <si>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</si>
  <si>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</si>
  <si>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</si>
  <si>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</si>
  <si>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</si>
  <si>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</si>
  <si>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</si>
  <si>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</si>
  <si>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</si>
  <si>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</si>
  <si>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</si>
  <si>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</si>
  <si>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</si>
  <si>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</si>
  <si>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</si>
  <si>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</si>
  <si>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</si>
  <si>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</si>
  <si>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</si>
  <si>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</si>
  <si>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</si>
  <si>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</si>
  <si>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</si>
  <si>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</si>
  <si>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</si>
  <si>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</si>
  <si>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</si>
  <si>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</si>
  <si>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</si>
  <si>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</si>
  <si>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</si>
  <si>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</si>
  <si>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</si>
  <si>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</si>
  <si>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</si>
  <si>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</si>
  <si>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</si>
  <si>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</si>
  <si>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</si>
  <si>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</si>
  <si>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</si>
  <si>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</si>
  <si>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</si>
  <si>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</si>
  <si>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</si>
  <si>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</si>
  <si>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</si>
  <si>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</si>
  <si>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</si>
  <si>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</si>
  <si>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</si>
  <si>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</si>
  <si>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</si>
  <si>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</si>
  <si>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</si>
  <si>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</si>
  <si>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</si>
  <si>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</si>
  <si>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</si>
  <si>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</si>
  <si>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</si>
  <si>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</si>
  <si>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</si>
  <si>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</si>
  <si>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</si>
  <si>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</si>
  <si>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</si>
  <si>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</si>
  <si>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</si>
  <si>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</si>
  <si>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</si>
  <si>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</si>
  <si>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</si>
  <si>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</si>
  <si>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</si>
  <si>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</si>
  <si>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</si>
  <si>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</si>
  <si>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</si>
  <si>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</si>
  <si>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</si>
  <si>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</si>
  <si>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</si>
  <si>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</si>
  <si>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</si>
  <si>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</si>
  <si>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</si>
  <si>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</si>
  <si>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</si>
  <si>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</si>
  <si>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</si>
  <si>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</si>
  <si>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</si>
  <si>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</si>
  <si>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</si>
  <si>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</si>
  <si>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</si>
  <si>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</si>
  <si>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</si>
  <si>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</si>
  <si>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</si>
  <si>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</si>
  <si>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</si>
  <si>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</si>
  <si>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</si>
  <si>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</si>
  <si>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</si>
  <si>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</si>
  <si>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</si>
  <si>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</si>
  <si>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</si>
  <si>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</si>
  <si>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</si>
  <si>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</si>
  <si>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</si>
  <si>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</si>
  <si>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</si>
  <si>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</si>
  <si>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</si>
  <si>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</si>
  <si>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</si>
  <si>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</si>
  <si>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</si>
  <si>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</si>
  <si>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</si>
  <si>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</si>
  <si>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</si>
  <si>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</si>
  <si>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</si>
  <si>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</si>
  <si>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</si>
  <si>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</si>
  <si>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</si>
  <si>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</si>
  <si>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</si>
  <si>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</si>
  <si>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</si>
  <si>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</si>
  <si>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</si>
  <si>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</si>
  <si>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</si>
  <si>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</si>
  <si>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</si>
  <si>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</si>
  <si>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</si>
  <si>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</si>
  <si>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</si>
  <si>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</si>
  <si>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</si>
  <si>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</si>
  <si>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</si>
  <si>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</si>
  <si>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</si>
  <si>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</si>
  <si>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</si>
  <si>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</si>
  <si>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</si>
  <si>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</si>
  <si>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</si>
  <si>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</si>
  <si>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</si>
  <si>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</si>
  <si>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</si>
  <si>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</si>
  <si>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</si>
  <si>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</si>
  <si>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</si>
  <si>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</si>
  <si>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</si>
  <si>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</si>
  <si>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</si>
  <si>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</si>
  <si>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</si>
  <si>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</si>
  <si>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</si>
  <si>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</si>
  <si>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</si>
  <si>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</si>
  <si>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</si>
  <si>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</si>
  <si>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</si>
  <si>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</si>
  <si>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</si>
  <si>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</si>
  <si>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</si>
  <si>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</si>
  <si>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</si>
  <si>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</si>
  <si>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</si>
  <si>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</si>
  <si>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</si>
  <si>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</si>
  <si>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</si>
  <si>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</si>
  <si>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</si>
  <si>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</si>
  <si>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</si>
  <si>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</si>
  <si>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</si>
  <si>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</si>
  <si>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</si>
  <si>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</si>
  <si>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</si>
  <si>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</si>
  <si>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</si>
  <si>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</si>
  <si>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</si>
  <si>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</si>
  <si>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</si>
  <si>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</si>
  <si>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</si>
  <si>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</si>
  <si>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</si>
  <si>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</si>
  <si>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</si>
  <si>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</si>
  <si>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</si>
  <si>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</si>
  <si>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</si>
  <si>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</si>
  <si>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</si>
  <si>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</si>
  <si>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</si>
  <si>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</si>
  <si>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</si>
  <si>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</si>
  <si>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</si>
  <si>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</si>
  <si>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</si>
  <si>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</si>
  <si>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</si>
  <si>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</si>
  <si>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</si>
  <si>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</si>
  <si>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</si>
  <si>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</si>
  <si>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</si>
  <si>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</si>
  <si>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</si>
  <si>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</si>
  <si>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</si>
  <si>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</si>
  <si>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</si>
  <si>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</si>
  <si>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</si>
  <si>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</si>
  <si>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</si>
  <si>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</si>
  <si>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</si>
  <si>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</si>
  <si>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</si>
  <si>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</si>
  <si>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</si>
  <si>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</si>
  <si>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</si>
  <si>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</si>
  <si>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</si>
  <si>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</si>
  <si>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</si>
  <si>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</si>
  <si>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</si>
  <si>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</si>
  <si>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</si>
  <si>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</si>
  <si>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</si>
  <si>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</si>
  <si>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</si>
  <si>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</si>
  <si>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</si>
  <si>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</si>
  <si>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</si>
  <si>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</si>
  <si>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</si>
  <si>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</si>
  <si>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</si>
  <si>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</si>
  <si>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</si>
  <si>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</si>
  <si>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</si>
  <si>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</si>
  <si>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</si>
  <si>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</si>
  <si>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</si>
  <si>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</si>
  <si>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</si>
  <si>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</si>
  <si>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</si>
  <si>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</si>
  <si>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</si>
  <si>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</si>
  <si>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</si>
  <si>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</si>
  <si>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</si>
  <si>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</si>
  <si>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</si>
  <si>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</si>
  <si>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</si>
  <si>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</si>
  <si>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</si>
  <si>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</si>
  <si>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</si>
  <si>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</si>
  <si>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</si>
  <si>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</si>
  <si>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</si>
  <si>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</si>
  <si>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</si>
  <si>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</si>
  <si>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</si>
  <si>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</si>
  <si>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</si>
  <si>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</si>
  <si>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</si>
  <si>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</si>
  <si>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</si>
  <si>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</si>
  <si>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</si>
  <si>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</si>
  <si>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</si>
  <si>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</si>
  <si>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</si>
  <si>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</si>
  <si>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</si>
  <si>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</si>
  <si>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</si>
  <si>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</si>
  <si>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</si>
  <si>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</si>
  <si>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</si>
  <si>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</si>
  <si>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</si>
  <si>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</si>
  <si>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</si>
  <si>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</si>
  <si>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</si>
  <si>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</si>
  <si>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</si>
  <si>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</si>
  <si>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</si>
  <si>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</si>
  <si>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</si>
  <si>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</si>
  <si>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</si>
  <si>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</si>
  <si>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</si>
  <si>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</si>
  <si>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</si>
  <si>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</si>
  <si>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</si>
  <si>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</si>
  <si>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</si>
  <si>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</si>
  <si>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</si>
  <si>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</si>
  <si>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</si>
  <si>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</si>
  <si>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</si>
  <si>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</si>
  <si>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</si>
  <si>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</si>
  <si>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</si>
  <si>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</si>
  <si>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</si>
  <si>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</si>
  <si>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</si>
  <si>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</si>
  <si>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</si>
  <si>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</si>
  <si>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</si>
  <si>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</si>
  <si>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</si>
  <si>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</si>
  <si>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</si>
  <si>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</si>
  <si>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</si>
  <si>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</si>
  <si>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</si>
  <si>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</si>
  <si>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</si>
  <si>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</si>
  <si>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</si>
  <si>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</si>
  <si>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</si>
  <si>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</si>
  <si>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</si>
  <si>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</si>
  <si>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</si>
  <si>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</si>
  <si>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</si>
  <si>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</si>
  <si>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</si>
  <si>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</si>
  <si>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</si>
  <si>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</si>
  <si>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</si>
  <si>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</si>
  <si>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</si>
  <si>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</si>
  <si>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</si>
  <si>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</si>
  <si>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</si>
  <si>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</si>
  <si>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</si>
  <si>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</si>
  <si>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</si>
  <si>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</si>
  <si>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</si>
  <si>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</si>
  <si>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</si>
  <si>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</si>
  <si>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</si>
  <si>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</si>
  <si>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</si>
  <si>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</si>
  <si>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</si>
  <si>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</si>
  <si>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</si>
  <si>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</si>
  <si>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</si>
  <si>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</si>
  <si>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</si>
  <si>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</si>
  <si>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</si>
  <si>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</si>
  <si>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</si>
  <si>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</si>
  <si>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</si>
  <si>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</si>
  <si>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</si>
  <si>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</si>
  <si>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</si>
  <si>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</si>
  <si>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</si>
  <si>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</si>
  <si>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</si>
  <si>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</si>
  <si>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</si>
  <si>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</si>
  <si>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</si>
  <si>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</si>
  <si>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</si>
  <si>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</si>
  <si>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</si>
  <si>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</si>
  <si>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</si>
  <si>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</si>
  <si>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</si>
  <si>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</si>
  <si>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</si>
  <si>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</si>
  <si>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</si>
  <si>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</si>
  <si>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</si>
  <si>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</si>
  <si>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</si>
  <si>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</si>
  <si>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</si>
  <si>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</si>
  <si>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</si>
  <si>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</si>
  <si>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</si>
  <si>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</si>
  <si>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</si>
  <si>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</si>
  <si>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</si>
  <si>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</si>
  <si>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</si>
  <si>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</si>
  <si>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</si>
  <si>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</si>
  <si>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</si>
  <si>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</si>
  <si>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</si>
  <si>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</si>
  <si>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</si>
  <si>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</si>
  <si>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</si>
  <si>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</si>
  <si>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</si>
  <si>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</si>
  <si>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</si>
  <si>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</si>
  <si>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</si>
  <si>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</si>
  <si>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</si>
  <si>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</si>
  <si>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</si>
  <si>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</si>
  <si>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</si>
  <si>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</si>
  <si>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</si>
  <si>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</si>
  <si>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</si>
  <si>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</si>
  <si>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</si>
  <si>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</si>
  <si>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</si>
  <si>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</si>
  <si>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</si>
  <si>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</si>
  <si>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</si>
  <si>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</si>
  <si>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</si>
  <si>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</si>
  <si>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</si>
  <si>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</si>
  <si>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</si>
  <si>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</si>
  <si>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</si>
  <si>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</si>
  <si>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</si>
  <si>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</si>
  <si>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</si>
  <si>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</si>
  <si>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</si>
  <si>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</si>
  <si>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</si>
  <si>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</si>
  <si>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</si>
  <si>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</si>
  <si>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</si>
  <si>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</si>
  <si>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</si>
  <si>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</si>
  <si>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</si>
  <si>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</si>
  <si>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</si>
  <si>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</si>
  <si>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</si>
  <si>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</si>
  <si>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</si>
  <si>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</si>
  <si>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</si>
  <si>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</si>
  <si>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</si>
  <si>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</si>
  <si>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</si>
  <si>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</si>
  <si>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</si>
  <si>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</si>
  <si>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</si>
  <si>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</si>
  <si>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</si>
  <si>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</si>
  <si>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</si>
  <si>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</si>
  <si>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</si>
  <si>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</si>
  <si>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</si>
  <si>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</si>
  <si>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</si>
  <si>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</si>
  <si>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</si>
  <si>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</si>
  <si>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</si>
  <si>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</si>
  <si>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</si>
  <si>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</si>
  <si>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</si>
  <si>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</si>
  <si>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</si>
  <si>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</si>
  <si>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</si>
  <si>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</si>
  <si>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</si>
  <si>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</si>
  <si>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</si>
  <si>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</si>
  <si>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</si>
  <si>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</si>
  <si>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</si>
  <si>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</si>
  <si>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</si>
  <si>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</si>
  <si>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</si>
  <si>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</si>
  <si>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</si>
  <si>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</si>
  <si>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</si>
  <si>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</si>
  <si>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</si>
  <si>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</si>
  <si>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</si>
  <si>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</si>
  <si>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</si>
  <si>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</si>
  <si>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</si>
  <si>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</si>
  <si>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</si>
  <si>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</si>
  <si>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</si>
  <si>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</si>
  <si>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</si>
  <si>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</si>
  <si>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</si>
  <si>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</si>
  <si>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</si>
  <si>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</si>
  <si>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</si>
  <si>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</si>
  <si>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</si>
  <si>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</si>
  <si>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</si>
  <si>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</si>
  <si>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</si>
  <si>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</si>
  <si>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</si>
  <si>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</si>
  <si>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</si>
  <si>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</si>
  <si>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</si>
  <si>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</si>
  <si>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</si>
  <si>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</si>
  <si>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</si>
  <si>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</si>
  <si>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</si>
  <si>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</si>
  <si>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</si>
  <si>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</si>
  <si>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</si>
  <si>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</si>
  <si>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</si>
  <si>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</si>
  <si>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</si>
  <si>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</si>
  <si>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</si>
  <si>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</si>
  <si>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</si>
  <si>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</si>
  <si>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</si>
  <si>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</si>
  <si>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</si>
  <si>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</si>
  <si>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</si>
  <si>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</si>
  <si>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</si>
  <si>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</si>
  <si>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</si>
  <si>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</si>
  <si>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</si>
  <si>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</si>
  <si>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</si>
  <si>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</si>
  <si>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</si>
  <si>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</si>
  <si>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</si>
  <si>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</si>
  <si>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</si>
  <si>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</si>
  <si>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</si>
  <si>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</si>
  <si>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</si>
  <si>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</si>
  <si>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</si>
  <si>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</si>
  <si>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</si>
  <si>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</si>
  <si>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</si>
  <si>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</si>
  <si>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</si>
  <si>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</si>
  <si>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</si>
  <si>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</si>
  <si>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</si>
  <si>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</si>
  <si>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</si>
  <si>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</si>
  <si>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</si>
  <si>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</si>
  <si>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</si>
  <si>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</si>
  <si>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</si>
  <si>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</si>
  <si>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</si>
  <si>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</si>
  <si>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</si>
  <si>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</si>
  <si>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</si>
  <si>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</si>
  <si>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</si>
  <si>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</si>
  <si>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</si>
  <si>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</si>
  <si>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</si>
  <si>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</si>
  <si>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</si>
  <si>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</si>
  <si>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</si>
  <si>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</si>
  <si>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</si>
  <si>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</si>
  <si>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</si>
  <si>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</si>
  <si>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</si>
  <si>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</si>
  <si>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</si>
  <si>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</si>
  <si>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</si>
  <si>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</si>
  <si>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</si>
  <si>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</si>
  <si>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</si>
  <si>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</si>
  <si>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</si>
  <si>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</si>
  <si>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</si>
  <si>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</si>
  <si>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</si>
  <si>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</si>
  <si>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</si>
  <si>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</si>
  <si>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</si>
  <si>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</si>
  <si>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</si>
  <si>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</si>
  <si>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</si>
  <si>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</si>
  <si>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</si>
  <si>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</si>
  <si>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</si>
  <si>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</si>
  <si>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</si>
  <si>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</si>
  <si>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</si>
  <si>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</si>
  <si>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</si>
  <si>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</si>
  <si>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</si>
  <si>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</si>
  <si>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</si>
  <si>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</si>
  <si>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</si>
  <si>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</si>
  <si>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</si>
  <si>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</si>
  <si>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</si>
  <si>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</si>
  <si>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</si>
  <si>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</si>
  <si>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</si>
  <si>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</si>
  <si>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</si>
  <si>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</si>
  <si>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</si>
  <si>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</si>
  <si>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</si>
  <si>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</si>
  <si>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</si>
  <si>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</si>
  <si>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</si>
  <si>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</si>
  <si>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</si>
  <si>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</si>
  <si>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</si>
  <si>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</si>
  <si>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</si>
  <si>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</si>
  <si>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</si>
  <si>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</si>
  <si>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</si>
  <si>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</si>
  <si>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</si>
  <si>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</si>
  <si>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</si>
  <si>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</si>
  <si>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</si>
  <si>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</si>
  <si>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</si>
  <si>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</si>
  <si>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</si>
  <si>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</si>
  <si>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</si>
  <si>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</si>
  <si>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</si>
  <si>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</si>
  <si>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</si>
  <si>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</si>
  <si>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</si>
  <si>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</si>
  <si>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</si>
  <si>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</si>
  <si>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</si>
  <si>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</si>
  <si>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</si>
  <si>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</si>
  <si>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</si>
  <si>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</si>
  <si>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</si>
  <si>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</si>
  <si>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</si>
  <si>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</si>
  <si>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</si>
  <si>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</si>
  <si>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</si>
  <si>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</si>
  <si>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</si>
  <si>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</si>
  <si>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</si>
  <si>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</si>
  <si>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</si>
  <si>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</si>
  <si>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</si>
  <si>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</si>
  <si>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</si>
  <si>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</si>
  <si>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</si>
  <si>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</si>
  <si>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</si>
  <si>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</si>
  <si>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</si>
  <si>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</si>
  <si>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</si>
  <si>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</si>
  <si>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</si>
  <si>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</si>
  <si>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</si>
  <si>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</si>
  <si>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</si>
  <si>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</si>
  <si>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</si>
  <si>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</si>
  <si>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</si>
  <si>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</si>
  <si>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</si>
  <si>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</si>
  <si>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</si>
  <si>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</si>
  <si>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</si>
  <si>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</si>
  <si>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</si>
  <si>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</si>
  <si>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</si>
  <si>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</si>
  <si>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</si>
  <si>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</si>
  <si>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</si>
  <si>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</si>
  <si>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</si>
  <si>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</si>
  <si>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</si>
  <si>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</si>
  <si>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</si>
  <si>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</si>
  <si>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</si>
  <si>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</si>
  <si>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</si>
  <si>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</si>
  <si>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</si>
  <si>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</si>
  <si>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</si>
  <si>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</si>
  <si>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</si>
  <si>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</si>
  <si>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</si>
  <si>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</si>
  <si>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</si>
  <si>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</si>
  <si>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</si>
  <si>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</si>
  <si>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</si>
  <si>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</si>
  <si>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</si>
  <si>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</si>
  <si>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</si>
  <si>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</si>
  <si>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</si>
  <si>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</si>
  <si>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</si>
  <si>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</si>
  <si>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</si>
  <si>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</si>
  <si>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</si>
  <si>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</si>
  <si>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</si>
  <si>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</si>
  <si>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</si>
  <si>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</si>
  <si>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</si>
  <si>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</si>
  <si>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</si>
  <si>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</si>
  <si>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</si>
  <si>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</si>
  <si>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</si>
  <si>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</si>
  <si>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</si>
  <si>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</si>
  <si>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</si>
  <si>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</si>
  <si>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</si>
  <si>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</si>
  <si>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</si>
  <si>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</si>
  <si>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</si>
  <si>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</si>
  <si>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</si>
  <si>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</si>
  <si>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</si>
  <si>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</si>
  <si>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</si>
  <si>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</si>
  <si>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</si>
  <si>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</si>
  <si>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</si>
  <si>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</si>
  <si>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</si>
  <si>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</si>
  <si>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</si>
  <si>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</si>
  <si>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</si>
  <si>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</si>
  <si>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</si>
  <si>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</si>
  <si>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</si>
  <si>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</si>
  <si>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</si>
  <si>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</si>
  <si>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</si>
  <si>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</si>
  <si>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</si>
  <si>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</si>
  <si>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</si>
  <si>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</si>
  <si>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</si>
  <si>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</si>
  <si>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</si>
  <si>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</si>
  <si>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</si>
  <si>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</si>
  <si>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</si>
  <si>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</si>
  <si>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</si>
  <si>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</si>
  <si>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</si>
  <si>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</si>
  <si>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</si>
  <si>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</si>
  <si>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</si>
  <si>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</si>
  <si>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</si>
  <si>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</si>
  <si>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</si>
  <si>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</si>
  <si>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</si>
  <si>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</si>
  <si>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</si>
  <si>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</si>
  <si>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</si>
  <si>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</si>
  <si>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</si>
  <si>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</si>
  <si>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</si>
  <si>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</si>
  <si>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</si>
  <si>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</si>
  <si>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</si>
  <si>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</si>
  <si>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</si>
  <si>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</si>
  <si>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</si>
  <si>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</si>
  <si>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</si>
  <si>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</si>
  <si>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</si>
  <si>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</si>
  <si>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</si>
  <si>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</si>
  <si>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</si>
  <si>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</si>
  <si>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</si>
  <si>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</si>
  <si>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</si>
  <si>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</si>
  <si>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</si>
  <si>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</si>
  <si>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</si>
  <si>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</si>
  <si>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</si>
  <si>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</si>
  <si>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</si>
  <si>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</si>
  <si>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</si>
  <si>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</si>
  <si>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</si>
  <si>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</si>
  <si>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</si>
  <si>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</si>
  <si>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</si>
  <si>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</si>
  <si>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</si>
  <si>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</si>
  <si>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</si>
  <si>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</si>
  <si>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</si>
  <si>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</si>
  <si>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</si>
  <si>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</si>
  <si>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</si>
  <si>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</si>
  <si>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</si>
  <si>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</si>
  <si>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</si>
  <si>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</si>
  <si>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</si>
  <si>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</si>
  <si>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</si>
  <si>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</si>
  <si>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</si>
  <si>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</si>
  <si>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</si>
  <si>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</si>
  <si>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</si>
  <si>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</si>
  <si>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</si>
  <si>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</si>
  <si>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</si>
  <si>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</si>
  <si>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</si>
  <si>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</si>
  <si>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</si>
  <si>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</si>
  <si>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</si>
  <si>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</si>
  <si>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</si>
  <si>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</si>
  <si>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</si>
  <si>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</si>
  <si>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</si>
  <si>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</si>
  <si>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</si>
  <si>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</si>
  <si>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</si>
  <si>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</si>
  <si>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</si>
  <si>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</si>
  <si>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</si>
  <si>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</si>
  <si>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</si>
  <si>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</si>
  <si>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</si>
  <si>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</si>
  <si>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</si>
  <si>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</si>
  <si>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</si>
  <si>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</si>
  <si>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</si>
  <si>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</si>
  <si>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</si>
  <si>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</si>
  <si>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</si>
  <si>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</si>
  <si>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</si>
  <si>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</si>
  <si>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</si>
  <si>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</si>
  <si>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</si>
  <si>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</si>
  <si>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</si>
  <si>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</si>
  <si>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</si>
  <si>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</si>
  <si>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</si>
  <si>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</si>
  <si>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</si>
  <si>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</si>
  <si>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</si>
  <si>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</si>
  <si>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</si>
  <si>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</si>
  <si>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</si>
  <si>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</si>
  <si>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</si>
  <si>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</si>
  <si>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</si>
  <si>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</si>
  <si>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</si>
  <si>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</si>
  <si>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</si>
  <si>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</si>
  <si>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</si>
  <si>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</si>
  <si>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</si>
  <si>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</si>
  <si>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</si>
  <si>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</si>
  <si>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</si>
  <si>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</si>
  <si>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</si>
  <si>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</si>
  <si>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</si>
  <si>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</si>
  <si>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</si>
  <si>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</si>
  <si>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</si>
  <si>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</si>
  <si>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</si>
  <si>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</si>
  <si>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</si>
  <si>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</si>
  <si>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</si>
  <si>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</si>
  <si>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</si>
  <si>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</si>
  <si>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</si>
  <si>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</si>
  <si>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</si>
  <si>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</si>
  <si>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</si>
  <si>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</si>
  <si>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</si>
  <si>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</si>
  <si>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</si>
  <si>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</si>
  <si>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</si>
  <si>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</si>
  <si>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</si>
  <si>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</si>
  <si>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</si>
  <si>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</si>
  <si>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</si>
  <si>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</si>
  <si>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</si>
  <si>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</si>
  <si>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</si>
  <si>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</si>
  <si>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</si>
  <si>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</si>
  <si>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</si>
  <si>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</si>
  <si>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</si>
  <si>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</si>
  <si>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</si>
  <si>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</si>
  <si>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</si>
  <si>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</si>
  <si>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</si>
  <si>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</si>
  <si>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</si>
  <si>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</si>
  <si>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</si>
  <si>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</si>
  <si>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</si>
  <si>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</si>
  <si>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</si>
  <si>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</si>
  <si>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</si>
  <si>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</si>
  <si>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</si>
  <si>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</si>
  <si>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</si>
  <si>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</si>
  <si>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</si>
  <si>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</si>
  <si>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</si>
  <si>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</si>
  <si>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</si>
  <si>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</si>
  <si>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</si>
  <si>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</si>
  <si>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</si>
  <si>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</si>
  <si>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</si>
  <si>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</si>
  <si>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</si>
  <si>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</si>
  <si>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</si>
  <si>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</si>
  <si>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</si>
  <si>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</si>
  <si>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</si>
  <si>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</si>
  <si>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</si>
  <si>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</si>
  <si>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</si>
  <si>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</si>
  <si>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</si>
  <si>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</si>
  <si>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</si>
  <si>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</si>
  <si>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</si>
  <si>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</si>
  <si>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</si>
  <si>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</si>
  <si>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</si>
  <si>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</si>
  <si>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</si>
  <si>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</si>
  <si>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</si>
  <si>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</si>
  <si>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</si>
  <si>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</si>
  <si>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</si>
  <si>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</si>
  <si>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</si>
  <si>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</si>
  <si>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</si>
  <si>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</si>
  <si>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</si>
  <si>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</si>
  <si>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</si>
  <si>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</si>
  <si>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</si>
  <si>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</si>
  <si>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</si>
  <si>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</si>
  <si>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</si>
  <si>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</si>
  <si>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</si>
  <si>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</si>
  <si>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</si>
  <si>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</si>
  <si>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</si>
  <si>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</si>
  <si>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</si>
  <si>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</si>
  <si>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</si>
  <si>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</si>
  <si>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</si>
  <si>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</si>
  <si>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</si>
  <si>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</si>
  <si>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</si>
  <si>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</si>
  <si>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</si>
  <si>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</si>
  <si>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</si>
  <si>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</si>
  <si>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</si>
  <si>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</si>
  <si>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</si>
  <si>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</si>
  <si>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</si>
  <si>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</si>
  <si>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</si>
  <si>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</si>
  <si>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</si>
  <si>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</si>
  <si>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</si>
  <si>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</si>
  <si>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</si>
  <si>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</si>
  <si>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</si>
  <si>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</si>
  <si>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</si>
  <si>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</si>
  <si>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</si>
  <si>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</si>
  <si>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</si>
  <si>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</si>
  <si>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</si>
  <si>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</si>
  <si>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</si>
  <si>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</si>
  <si>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</si>
  <si>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</si>
  <si>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</si>
  <si>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</si>
  <si>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</si>
  <si>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</si>
  <si>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</si>
  <si>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</si>
  <si>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</si>
  <si>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</si>
  <si>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</si>
  <si>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</si>
  <si>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</si>
  <si>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</si>
  <si>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</si>
  <si>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</si>
  <si>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</si>
  <si>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</si>
  <si>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</si>
  <si>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</si>
  <si>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</si>
  <si>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</si>
  <si>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</si>
  <si>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</si>
  <si>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</si>
  <si>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</si>
  <si>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</si>
  <si>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</si>
  <si>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</si>
  <si>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</si>
  <si>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</si>
  <si>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</si>
  <si>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</si>
  <si>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</si>
  <si>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</si>
  <si>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</si>
  <si>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</si>
  <si>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</si>
  <si>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</si>
  <si>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</si>
  <si>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</si>
  <si>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</si>
  <si>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</si>
  <si>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</si>
  <si>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</si>
  <si>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</si>
  <si>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</si>
  <si>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</si>
  <si>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</si>
  <si>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</si>
  <si>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</si>
  <si>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</si>
  <si>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</si>
  <si>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</si>
  <si>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</si>
  <si>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</si>
  <si>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</si>
  <si>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</si>
  <si>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</si>
  <si>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</si>
  <si>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</si>
  <si>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</si>
  <si>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</si>
  <si>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</si>
  <si>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</si>
  <si>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</si>
  <si>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</si>
  <si>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</si>
  <si>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</si>
  <si>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</si>
  <si>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</si>
  <si>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</si>
  <si>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</si>
  <si>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</si>
  <si>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</si>
  <si>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</si>
  <si>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</si>
  <si>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</si>
  <si>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</si>
  <si>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</si>
  <si>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</si>
  <si>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</si>
  <si>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</si>
  <si>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</si>
  <si>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</si>
  <si>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</si>
  <si>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</si>
  <si>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</si>
  <si>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</si>
  <si>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</si>
  <si>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</si>
  <si>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</si>
  <si>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</si>
  <si>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</si>
  <si>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</si>
  <si>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</si>
  <si>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</si>
  <si>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</si>
  <si>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</si>
  <si>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</si>
  <si>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</si>
  <si>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</si>
  <si>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</si>
  <si>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</si>
  <si>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</si>
  <si>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</si>
  <si>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</si>
  <si>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</si>
  <si>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</si>
  <si>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</si>
  <si>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</si>
  <si>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</si>
  <si>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</si>
  <si>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</si>
  <si>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</si>
  <si>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</si>
  <si>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</si>
  <si>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</si>
  <si>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</si>
  <si>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</si>
  <si>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</si>
  <si>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</si>
  <si>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</si>
  <si>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</si>
  <si>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</si>
  <si>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</si>
  <si>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</si>
  <si>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</si>
  <si>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</si>
  <si>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</si>
  <si>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</si>
  <si>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</si>
  <si>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</si>
  <si>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</si>
  <si>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</si>
  <si>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</si>
  <si>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</si>
  <si>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</si>
  <si>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</si>
  <si>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</si>
  <si>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</si>
  <si>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</si>
  <si>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</si>
  <si>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</si>
  <si>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</si>
  <si>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</si>
  <si>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</si>
  <si>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</si>
  <si>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</si>
  <si>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</si>
  <si>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</si>
  <si>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</si>
  <si>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</si>
  <si>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</si>
  <si>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</si>
  <si>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</si>
  <si>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</si>
  <si>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</si>
  <si>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</si>
  <si>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</si>
  <si>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</si>
  <si>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</si>
  <si>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</si>
  <si>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</si>
  <si>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</si>
  <si>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</si>
  <si>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</si>
  <si>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</si>
  <si>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</si>
  <si>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</si>
  <si>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</si>
  <si>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</si>
  <si>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</si>
  <si>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</si>
  <si>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</si>
  <si>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</si>
  <si>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</si>
  <si>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</si>
  <si>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</si>
  <si>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</si>
  <si>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</si>
  <si>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</si>
  <si>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</si>
  <si>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</si>
  <si>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</si>
  <si>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</si>
  <si>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</si>
  <si>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</si>
  <si>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</si>
  <si>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</si>
  <si>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</si>
  <si>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</si>
  <si>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</si>
  <si>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</si>
  <si>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</si>
  <si>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</si>
  <si>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</si>
  <si>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</si>
  <si>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</si>
  <si>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</si>
  <si>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</si>
  <si>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</si>
  <si>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</si>
  <si>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</si>
  <si>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</si>
  <si>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</si>
  <si>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</si>
  <si>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</si>
  <si>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</si>
  <si>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</si>
  <si>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</si>
  <si>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</si>
  <si>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</si>
  <si>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</si>
  <si>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</si>
  <si>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</si>
  <si>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</si>
  <si>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</si>
  <si>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</si>
  <si>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</si>
  <si>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</si>
  <si>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</si>
  <si>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</si>
  <si>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</si>
  <si>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</si>
  <si>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</si>
  <si>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</si>
  <si>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</si>
  <si>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</si>
  <si>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</si>
  <si>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</si>
  <si>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</si>
  <si>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</si>
  <si>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</si>
  <si>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</si>
  <si>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</si>
  <si>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</si>
  <si>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</si>
  <si>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</si>
  <si>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</si>
  <si>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</si>
  <si>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</si>
  <si>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</si>
  <si>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</si>
  <si>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</si>
  <si>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</si>
  <si>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</si>
  <si>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</si>
  <si>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</si>
  <si>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</si>
  <si>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</si>
  <si>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</si>
  <si>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</si>
  <si>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</si>
  <si>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</si>
  <si>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</si>
  <si>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</si>
  <si>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</si>
  <si>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</si>
  <si>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</si>
  <si>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</si>
  <si>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</si>
  <si>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</si>
  <si>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</si>
  <si>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</si>
  <si>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</si>
  <si>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</si>
  <si>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</si>
  <si>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</si>
  <si>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</si>
  <si>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</si>
  <si>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</si>
  <si>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</si>
  <si>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</si>
  <si>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</si>
  <si>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</si>
  <si>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</si>
  <si>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</si>
  <si>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</si>
  <si>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</si>
  <si>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</si>
  <si>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</si>
  <si>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</si>
  <si>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</si>
  <si>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</si>
  <si>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</si>
  <si>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</si>
  <si>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</si>
  <si>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</si>
  <si>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</si>
  <si>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</si>
  <si>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</si>
  <si>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</si>
  <si>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</si>
  <si>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</si>
  <si>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</si>
  <si>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</si>
  <si>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</si>
  <si>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</si>
  <si>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</si>
  <si>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</si>
  <si>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</si>
  <si>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</si>
  <si>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</si>
  <si>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</si>
  <si>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</si>
  <si>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</si>
  <si>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</si>
  <si>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</si>
  <si>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</si>
  <si>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</si>
  <si>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</si>
  <si>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</si>
  <si>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</si>
  <si>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</si>
  <si>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</si>
  <si>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</si>
  <si>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</si>
  <si>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</si>
  <si>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</si>
  <si>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</si>
  <si>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</si>
  <si>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</si>
  <si>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</si>
  <si>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</si>
  <si>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</si>
  <si>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</si>
  <si>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</si>
  <si>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</si>
  <si>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</si>
  <si>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</si>
  <si>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</si>
  <si>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</si>
  <si>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</si>
  <si>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</si>
  <si>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</si>
  <si>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</si>
  <si>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</si>
  <si>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</si>
  <si>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</si>
  <si>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</si>
  <si>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</si>
  <si>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</si>
  <si>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</si>
  <si>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</si>
  <si>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</si>
  <si>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</si>
  <si>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</si>
  <si>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</si>
  <si>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</si>
  <si>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</si>
  <si>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</si>
  <si>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</si>
  <si>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</si>
  <si>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</si>
  <si>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</si>
  <si>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</si>
  <si>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</si>
  <si>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</si>
  <si>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</si>
  <si>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</si>
  <si>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</si>
  <si>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</si>
  <si>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</si>
  <si>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</si>
  <si>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</si>
  <si>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</si>
  <si>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</si>
  <si>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</si>
  <si>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</si>
  <si>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</si>
  <si>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</si>
  <si>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</si>
  <si>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</si>
  <si>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</si>
  <si>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</si>
  <si>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</si>
  <si>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</si>
  <si>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</si>
  <si>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</si>
  <si>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</si>
  <si>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</si>
  <si>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</si>
  <si>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</si>
  <si>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</si>
  <si>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</si>
  <si>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</si>
  <si>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</si>
  <si>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</si>
  <si>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</si>
  <si>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</si>
  <si>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</si>
  <si>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</si>
  <si>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</si>
  <si>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</si>
  <si>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</si>
  <si>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</si>
  <si>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</si>
  <si>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</si>
  <si>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</si>
  <si>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</si>
  <si>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</si>
  <si>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</si>
  <si>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</si>
  <si>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</si>
  <si>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</si>
  <si>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</si>
  <si>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</si>
  <si>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</si>
  <si>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</si>
  <si>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</si>
  <si>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</si>
  <si>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</si>
  <si>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</si>
  <si>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</si>
  <si>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</si>
  <si>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</si>
  <si>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</si>
  <si>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</si>
  <si>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</si>
  <si>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</si>
  <si>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</si>
  <si>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</si>
  <si>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</si>
  <si>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</si>
  <si>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</si>
  <si>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</si>
  <si>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</si>
  <si>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</si>
  <si>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</si>
  <si>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</si>
  <si>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</si>
  <si>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</si>
  <si>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</si>
  <si>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</si>
  <si>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</si>
  <si>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</si>
  <si>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</si>
  <si>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</si>
  <si>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</si>
  <si>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</si>
  <si>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</si>
  <si>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</si>
  <si>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</si>
  <si>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</si>
  <si>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</si>
  <si>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</si>
  <si>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</si>
  <si>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</si>
  <si>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</si>
  <si>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</si>
  <si>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</si>
  <si>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</si>
  <si>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</si>
  <si>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</si>
  <si>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</si>
  <si>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</si>
  <si>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</si>
  <si>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</si>
  <si>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</si>
  <si>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</si>
  <si>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</si>
  <si>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</si>
  <si>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</si>
  <si>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</si>
  <si>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</si>
  <si>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</si>
  <si>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</si>
  <si>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</si>
  <si>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</si>
  <si>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</si>
  <si>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</si>
  <si>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</si>
  <si>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</si>
  <si>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</si>
  <si>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</si>
  <si>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</si>
  <si>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</si>
  <si>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</si>
  <si>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</si>
  <si>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</si>
  <si>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</si>
  <si>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</si>
  <si>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</si>
  <si>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</si>
  <si>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</si>
  <si>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</si>
  <si>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</si>
  <si>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</si>
  <si>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</si>
  <si>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</si>
  <si>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</si>
  <si>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</si>
  <si>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</si>
  <si>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</si>
  <si>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</si>
  <si>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</si>
  <si>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</si>
  <si>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</si>
  <si>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</si>
  <si>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</si>
  <si>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</si>
  <si>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</si>
  <si>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</si>
  <si>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</si>
  <si>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</si>
  <si>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</si>
  <si>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</si>
  <si>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</si>
  <si>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</si>
  <si>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</si>
  <si>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</si>
  <si>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</si>
  <si>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</si>
  <si>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</si>
  <si>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</si>
  <si>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</si>
  <si>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</si>
  <si>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</si>
  <si>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</si>
  <si>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</si>
  <si>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</si>
  <si>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</si>
  <si>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</si>
  <si>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</si>
  <si>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</si>
  <si>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</si>
  <si>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</si>
  <si>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</si>
  <si>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</si>
  <si>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</si>
  <si>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</si>
  <si>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</si>
  <si>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</si>
  <si>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</si>
  <si>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</si>
  <si>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</si>
  <si>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</si>
  <si>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</si>
  <si>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</si>
  <si>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</si>
  <si>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</si>
  <si>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</si>
  <si>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</si>
  <si>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</si>
  <si>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</si>
  <si>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</si>
  <si>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</si>
  <si>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</si>
  <si>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</si>
  <si>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</si>
  <si>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</si>
  <si>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</si>
  <si>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</si>
  <si>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</si>
  <si>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</si>
  <si>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</si>
  <si>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</si>
  <si>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</si>
  <si>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</si>
  <si>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</si>
  <si>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</si>
  <si>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</si>
  <si>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</si>
  <si>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</si>
  <si>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</si>
  <si>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</si>
  <si>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</si>
  <si>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</si>
  <si>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</si>
  <si>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</si>
  <si>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</si>
  <si>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</si>
  <si>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</si>
  <si>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</si>
  <si>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</si>
  <si>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</si>
  <si>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</si>
  <si>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</si>
  <si>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</si>
  <si>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</si>
  <si>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</si>
  <si>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</si>
  <si>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</si>
  <si>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</si>
  <si>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</si>
  <si>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</si>
  <si>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</si>
  <si>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</si>
  <si>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</si>
  <si>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</si>
  <si>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</si>
  <si>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</si>
  <si>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</si>
  <si>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</si>
  <si>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</si>
  <si>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</si>
  <si>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</si>
  <si>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</si>
  <si>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</si>
  <si>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</si>
  <si>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</si>
  <si>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</si>
  <si>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</si>
  <si>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</si>
  <si>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</si>
  <si>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</si>
  <si>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</si>
  <si>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</si>
  <si>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</si>
  <si>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</si>
  <si>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</si>
  <si>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</si>
  <si>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</si>
  <si>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</si>
  <si>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</si>
  <si>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</si>
  <si>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</si>
  <si>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</si>
  <si>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</si>
  <si>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</si>
  <si>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</si>
  <si>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</si>
  <si>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</si>
  <si>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</si>
  <si>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</si>
  <si>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</si>
  <si>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</si>
  <si>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</si>
  <si>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</si>
  <si>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</si>
  <si>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</si>
  <si>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</si>
  <si>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</si>
  <si>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</si>
  <si>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</si>
  <si>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</si>
  <si>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</si>
  <si>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</si>
  <si>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</si>
  <si>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</si>
  <si>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</si>
  <si>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</si>
  <si>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</si>
  <si>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</si>
  <si>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</si>
  <si>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</si>
  <si>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</si>
  <si>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</si>
  <si>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</si>
  <si>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</si>
  <si>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</si>
  <si>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</si>
  <si>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</si>
  <si>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</si>
  <si>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</si>
  <si>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</si>
  <si>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</si>
  <si>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</si>
  <si>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</si>
  <si>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</si>
  <si>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</si>
  <si>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</si>
  <si>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</si>
  <si>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</si>
  <si>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</si>
  <si>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</si>
  <si>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</si>
  <si>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</si>
  <si>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</si>
  <si>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</si>
  <si>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</si>
  <si>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</si>
  <si>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</si>
  <si>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</si>
  <si>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</si>
  <si>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</si>
  <si>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</si>
  <si>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</si>
  <si>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</si>
  <si>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</si>
  <si>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</si>
  <si>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</si>
  <si>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</si>
  <si>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</si>
  <si>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</si>
  <si>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</si>
  <si>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</si>
  <si>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</si>
  <si>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</si>
  <si>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</si>
  <si>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</si>
  <si>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</si>
  <si>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</si>
  <si>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</si>
  <si>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</si>
  <si>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</si>
  <si>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</si>
  <si>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</si>
  <si>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</si>
  <si>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</si>
  <si>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</si>
  <si>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</si>
  <si>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</si>
  <si>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</si>
  <si>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</si>
  <si>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</si>
  <si>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</si>
  <si>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</si>
  <si>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</si>
  <si>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</si>
  <si>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</si>
  <si>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</si>
  <si>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</si>
  <si>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</si>
  <si>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</si>
  <si>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</si>
  <si>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</si>
  <si>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</si>
  <si>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</si>
  <si>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</si>
  <si>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</si>
  <si>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</si>
  <si>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</si>
  <si>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</si>
  <si>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</si>
  <si>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</si>
  <si>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</si>
  <si>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</si>
  <si>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</si>
  <si>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</si>
  <si>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</si>
  <si>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</si>
  <si>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</si>
  <si>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</si>
  <si>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</si>
  <si>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</si>
  <si>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</si>
  <si>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</si>
  <si>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</si>
  <si>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</si>
  <si>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</si>
  <si>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</si>
  <si>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</si>
  <si>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</si>
  <si>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</si>
  <si>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</si>
  <si>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</si>
  <si>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</si>
  <si>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</si>
  <si>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</si>
  <si>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</si>
  <si>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</si>
  <si>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</si>
  <si>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</si>
  <si>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</si>
  <si>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</si>
  <si>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</si>
  <si>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</si>
  <si>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</si>
  <si>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</si>
  <si>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</si>
  <si>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</si>
  <si>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</si>
  <si>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</si>
  <si>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</si>
  <si>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</si>
  <si>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</si>
  <si>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</si>
  <si>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</si>
  <si>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</si>
  <si>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</si>
  <si>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</si>
  <si>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</si>
  <si>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</si>
  <si>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</si>
  <si>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</si>
  <si>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</si>
  <si>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</si>
  <si>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</si>
  <si>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</si>
  <si>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</si>
  <si>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</si>
  <si>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</si>
  <si>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</si>
  <si>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</si>
  <si>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</si>
  <si>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</si>
  <si>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</si>
  <si>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</si>
  <si>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</si>
  <si>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</si>
  <si>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</si>
  <si>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</si>
  <si>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</si>
  <si>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</si>
  <si>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</si>
  <si>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</si>
  <si>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</si>
  <si>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</si>
  <si>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</si>
  <si>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</si>
  <si>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</si>
  <si>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</si>
  <si>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</si>
  <si>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</si>
  <si>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</si>
  <si>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</si>
  <si>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</si>
  <si>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</si>
  <si>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</si>
  <si>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</si>
  <si>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</si>
  <si>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</si>
  <si>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</si>
  <si>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</si>
  <si>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</si>
  <si>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</si>
  <si>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</si>
  <si>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</si>
  <si>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</si>
  <si>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</si>
  <si>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</si>
  <si>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</si>
  <si>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</si>
  <si>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</si>
  <si>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</si>
  <si>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</si>
  <si>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</si>
  <si>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</si>
  <si>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</si>
  <si>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</si>
  <si>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</si>
  <si>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</si>
  <si>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</si>
  <si>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</si>
  <si>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</si>
  <si>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</si>
  <si>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</si>
  <si>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</si>
  <si>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</si>
  <si>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</si>
  <si>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</si>
  <si>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</si>
  <si>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</si>
  <si>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</si>
  <si>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</si>
  <si>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</si>
  <si>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</si>
  <si>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</si>
  <si>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</si>
  <si>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</si>
  <si>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</si>
  <si>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</si>
  <si>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</si>
  <si>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</si>
  <si>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</si>
  <si>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</si>
  <si>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</si>
  <si>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</si>
  <si>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</si>
  <si>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</si>
  <si>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</si>
  <si>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</si>
  <si>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</si>
  <si>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</si>
  <si>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</si>
  <si>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</si>
  <si>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</si>
  <si>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</si>
  <si>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</si>
  <si>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</si>
  <si>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</si>
  <si>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</si>
  <si>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</si>
  <si>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</si>
  <si>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</si>
  <si>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</si>
  <si>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</si>
  <si>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</si>
  <si>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</si>
  <si>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</si>
  <si>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</si>
  <si>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</si>
  <si>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</si>
  <si>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</si>
  <si>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</si>
  <si>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</si>
  <si>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</si>
  <si>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</si>
  <si>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</si>
  <si>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</si>
  <si>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</si>
  <si>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</si>
  <si>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</si>
  <si>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</si>
  <si>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</si>
  <si>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</si>
  <si>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</si>
  <si>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</si>
  <si>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</si>
  <si>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</si>
  <si>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</si>
  <si>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</si>
  <si>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</si>
  <si>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</si>
  <si>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</si>
  <si>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</si>
  <si>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</si>
  <si>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</si>
  <si>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</si>
  <si>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</si>
  <si>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</si>
  <si>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</si>
  <si>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</si>
  <si>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</si>
  <si>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</si>
  <si>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</si>
  <si>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</si>
  <si>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</si>
  <si>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</si>
  <si>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</si>
  <si>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</si>
  <si>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</si>
  <si>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</si>
  <si>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</si>
  <si>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</si>
  <si>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</si>
  <si>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</si>
  <si>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</si>
  <si>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</si>
  <si>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</si>
  <si>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</si>
  <si>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</si>
  <si>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</si>
  <si>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</si>
  <si>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</si>
  <si>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</si>
  <si>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</si>
  <si>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</si>
  <si>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</si>
  <si>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</si>
  <si>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</si>
  <si>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</si>
  <si>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</si>
  <si>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</si>
  <si>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</si>
  <si>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</si>
  <si>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</si>
  <si>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</si>
  <si>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</si>
  <si>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</si>
  <si>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</si>
  <si>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</si>
  <si>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</si>
  <si>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</si>
  <si>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</si>
  <si>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</si>
  <si>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</si>
  <si>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</si>
  <si>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</si>
  <si>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</si>
  <si>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</si>
  <si>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</si>
  <si>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</si>
  <si>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</si>
  <si>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</si>
  <si>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</si>
  <si>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</si>
  <si>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</si>
  <si>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</si>
  <si>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</si>
  <si>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</si>
  <si>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</si>
  <si>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</si>
  <si>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</si>
  <si>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</si>
  <si>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</si>
  <si>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</si>
  <si>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</si>
  <si>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</si>
  <si>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</si>
  <si>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</si>
  <si>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</si>
  <si>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</si>
  <si>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</si>
  <si>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</si>
  <si>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</si>
  <si>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</si>
  <si>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</si>
  <si>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</si>
  <si>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</si>
  <si>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</si>
  <si>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</si>
  <si>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</si>
  <si>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</si>
  <si>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</si>
  <si>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</si>
  <si>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</si>
  <si>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</si>
  <si>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</si>
  <si>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</si>
  <si>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</si>
  <si>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</si>
  <si>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</si>
  <si>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</si>
  <si>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</si>
  <si>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</si>
  <si>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</si>
  <si>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</si>
  <si>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</si>
  <si>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</si>
  <si>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</si>
  <si>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</si>
  <si>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</si>
  <si>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</si>
  <si>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</si>
  <si>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</si>
  <si>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</si>
  <si>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</si>
  <si>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</si>
  <si>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</si>
  <si>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</si>
  <si>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</si>
  <si>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</si>
  <si>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</si>
  <si>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</si>
  <si>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</si>
  <si>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</si>
  <si>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</si>
  <si>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</si>
  <si>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</si>
  <si>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</si>
  <si>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</si>
  <si>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</si>
  <si>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</si>
  <si>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</si>
  <si>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</si>
  <si>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</si>
  <si>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</si>
  <si>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</si>
  <si>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</si>
  <si>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</si>
  <si>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</si>
  <si>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</si>
  <si>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</si>
  <si>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</si>
  <si>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</si>
  <si>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</si>
  <si>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</si>
  <si>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</si>
  <si>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</si>
  <si>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</si>
  <si>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</si>
  <si>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</si>
  <si>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</si>
  <si>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</si>
  <si>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</si>
  <si>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</si>
  <si>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</si>
  <si>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</si>
  <si>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</si>
  <si>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</si>
  <si>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</si>
  <si>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</si>
  <si>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</si>
  <si>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</si>
  <si>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</si>
  <si>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</si>
  <si>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</si>
  <si>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</si>
  <si>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</si>
  <si>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</si>
  <si>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</si>
  <si>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</si>
  <si>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</si>
  <si>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</si>
  <si>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</si>
  <si>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</si>
  <si>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</si>
  <si>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</si>
  <si>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</si>
  <si>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</si>
  <si>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</si>
  <si>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</si>
  <si>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</si>
  <si>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</si>
  <si>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</si>
  <si>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</si>
  <si>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</si>
  <si>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</si>
  <si>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</si>
  <si>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</si>
  <si>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</si>
  <si>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</si>
  <si>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</si>
  <si>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</si>
  <si>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</si>
  <si>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</si>
  <si>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</si>
  <si>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</si>
  <si>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</si>
  <si>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</si>
  <si>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</si>
  <si>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</si>
  <si>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</si>
  <si>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</si>
  <si>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</si>
  <si>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</si>
  <si>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</si>
  <si>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</si>
  <si>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</si>
  <si>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</si>
  <si>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</si>
  <si>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</si>
  <si>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</si>
  <si>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</si>
  <si>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</si>
  <si>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</si>
  <si>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</si>
  <si>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</si>
  <si>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</si>
  <si>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</si>
  <si>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</si>
  <si>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</si>
  <si>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</si>
  <si>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</si>
  <si>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</si>
  <si>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</si>
  <si>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</si>
  <si>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</si>
  <si>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</si>
  <si>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</si>
  <si>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</si>
  <si>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</si>
  <si>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</si>
  <si>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</si>
  <si>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</si>
  <si>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</si>
  <si>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</si>
  <si>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</si>
  <si>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</si>
  <si>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</si>
  <si>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</si>
  <si>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</si>
  <si>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</si>
  <si>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</si>
  <si>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</si>
  <si>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</si>
  <si>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</si>
  <si>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</si>
  <si>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</si>
  <si>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</si>
  <si>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</si>
  <si>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</si>
  <si>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</si>
  <si>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</si>
  <si>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</si>
  <si>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</si>
  <si>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</si>
  <si>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</si>
  <si>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</si>
  <si>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</si>
  <si>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</si>
  <si>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</si>
  <si>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</si>
  <si>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</si>
  <si>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</si>
  <si>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</si>
  <si>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</si>
  <si>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</si>
  <si>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</si>
  <si>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</si>
  <si>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</si>
  <si>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</si>
  <si>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</si>
  <si>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</si>
  <si>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</si>
  <si>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</si>
  <si>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</si>
  <si>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</si>
  <si>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</si>
  <si>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</si>
  <si>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</si>
  <si>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</si>
  <si>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</si>
  <si>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</si>
  <si>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</si>
  <si>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</si>
  <si>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</si>
  <si>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</si>
  <si>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</si>
  <si>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</si>
  <si>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</si>
  <si>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</si>
  <si>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</si>
  <si>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</si>
  <si>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</si>
  <si>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</si>
  <si>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</si>
  <si>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</si>
  <si>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</si>
  <si>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</si>
  <si>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</si>
  <si>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</si>
  <si>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</si>
  <si>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</si>
  <si>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</si>
  <si>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</si>
  <si>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</si>
  <si>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</si>
  <si>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</si>
  <si>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</si>
  <si>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</si>
  <si>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</si>
  <si>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</si>
  <si>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</si>
  <si>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</si>
  <si>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</si>
  <si>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</si>
  <si>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</si>
  <si>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</si>
  <si>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</si>
  <si>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</si>
  <si>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</si>
  <si>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</si>
  <si>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</si>
  <si>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</si>
  <si>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</si>
  <si>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</si>
  <si>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</si>
  <si>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</si>
  <si>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</si>
  <si>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</si>
  <si>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</si>
  <si>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</si>
  <si>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</si>
  <si>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</si>
  <si>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</si>
  <si>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</si>
  <si>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</si>
  <si>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</si>
  <si>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</si>
  <si>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</si>
  <si>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</si>
  <si>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</si>
  <si>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</si>
  <si>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</si>
  <si>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</si>
  <si>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</si>
  <si>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</si>
  <si>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</si>
  <si>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</si>
  <si>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</si>
  <si>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</si>
  <si>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</si>
  <si>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</si>
  <si>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</si>
  <si>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</si>
  <si>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</si>
  <si>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</si>
  <si>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</si>
  <si>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</si>
  <si>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</si>
  <si>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</si>
  <si>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</si>
  <si>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</si>
  <si>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</si>
  <si>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</si>
  <si>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</si>
  <si>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</si>
  <si>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</si>
  <si>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</si>
  <si>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</si>
  <si>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</si>
  <si>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</si>
  <si>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</si>
  <si>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</si>
  <si>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</si>
  <si>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</si>
  <si>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</si>
  <si>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</si>
  <si>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</si>
  <si>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</si>
  <si>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</si>
  <si>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</si>
  <si>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</si>
  <si>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</si>
  <si>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</si>
  <si>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</si>
  <si>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</si>
  <si>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</si>
  <si>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</si>
  <si>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</si>
  <si>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</si>
  <si>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</si>
  <si>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</si>
  <si>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</si>
  <si>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</si>
  <si>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</si>
  <si>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</si>
  <si>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</si>
  <si>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</si>
  <si>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</si>
  <si>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</si>
  <si>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</si>
  <si>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</si>
  <si>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</si>
  <si>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</si>
  <si>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</si>
  <si>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</si>
  <si>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</si>
  <si>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</si>
  <si>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</si>
  <si>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</si>
  <si>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</si>
  <si>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</si>
  <si>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</si>
  <si>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</si>
  <si>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</si>
  <si>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</si>
  <si>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</si>
  <si>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</si>
  <si>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</si>
  <si>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</si>
  <si>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</si>
  <si>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</si>
  <si>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</si>
  <si>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</si>
  <si>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</si>
  <si>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</si>
  <si>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</si>
  <si>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</si>
  <si>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</si>
  <si>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</si>
  <si>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</si>
  <si>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</si>
  <si>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</si>
  <si>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</si>
  <si>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</si>
  <si>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</si>
  <si>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</si>
  <si>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</si>
  <si>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</si>
  <si>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</si>
  <si>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</si>
  <si>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</si>
  <si>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</si>
  <si>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</si>
  <si>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</si>
  <si>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</si>
  <si>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</si>
  <si>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</si>
  <si>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</si>
  <si>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</si>
  <si>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</si>
  <si>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</si>
  <si>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</si>
  <si>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</si>
  <si>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</si>
  <si>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</si>
  <si>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</si>
  <si>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</si>
  <si>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</si>
  <si>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</si>
  <si>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</si>
  <si>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</si>
  <si>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</si>
  <si>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</si>
  <si>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</si>
  <si>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</si>
  <si>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</si>
  <si>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</si>
  <si>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</si>
  <si>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</si>
  <si>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</si>
  <si>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</si>
  <si>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</si>
  <si>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</si>
  <si>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</si>
  <si>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</si>
  <si>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</si>
  <si>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</si>
  <si>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</si>
  <si>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</si>
  <si>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</si>
  <si>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</si>
  <si>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</si>
  <si>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</si>
  <si>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</si>
  <si>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</si>
  <si>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</si>
  <si>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</si>
  <si>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</si>
  <si>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</si>
  <si>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</si>
  <si>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</si>
  <si>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</si>
  <si>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</si>
  <si>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</si>
  <si>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</si>
  <si>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</si>
  <si>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</si>
  <si>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</si>
  <si>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</si>
  <si>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</si>
  <si>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</si>
  <si>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</si>
  <si>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</si>
  <si>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</si>
  <si>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</si>
  <si>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</si>
  <si>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</si>
  <si>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</si>
  <si>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</si>
  <si>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</si>
  <si>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</si>
  <si>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</si>
  <si>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</si>
  <si>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</si>
  <si>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</si>
  <si>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</si>
  <si>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</si>
  <si>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</si>
  <si>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</si>
  <si>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</si>
  <si>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</si>
  <si>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</si>
  <si>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</si>
  <si>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</si>
  <si>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</si>
  <si>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</si>
  <si>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</si>
  <si>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</si>
  <si>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</si>
  <si>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</si>
  <si>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</si>
  <si>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</si>
  <si>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</si>
  <si>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</si>
  <si>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</si>
  <si>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</si>
  <si>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</si>
  <si>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</si>
  <si>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</si>
  <si>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</si>
  <si>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</si>
  <si>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</si>
  <si>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</si>
  <si>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</si>
  <si>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</si>
  <si>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</si>
  <si>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</si>
  <si>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</si>
  <si>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</si>
  <si>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</si>
  <si>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</si>
  <si>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</si>
  <si>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</si>
  <si>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</si>
  <si>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</si>
  <si>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</si>
  <si>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</si>
  <si>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</si>
  <si>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</si>
  <si>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</si>
  <si>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</si>
  <si>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</si>
  <si>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</si>
  <si>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</si>
  <si>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</si>
  <si>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</si>
  <si>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</si>
  <si>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</si>
  <si>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</si>
  <si>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</si>
  <si>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</si>
  <si>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</si>
  <si>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</si>
  <si>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</si>
  <si>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</si>
  <si>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</si>
  <si>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</si>
  <si>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</si>
  <si>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</si>
  <si>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</si>
  <si>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</si>
  <si>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</si>
  <si>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</si>
  <si>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</si>
  <si>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</si>
  <si>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</si>
  <si>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</si>
  <si>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</si>
  <si>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</si>
  <si>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</si>
  <si>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</si>
  <si>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</si>
  <si>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</si>
  <si>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</si>
  <si>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</si>
  <si>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</si>
  <si>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</si>
  <si>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</si>
  <si>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</si>
  <si>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</si>
  <si>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</si>
  <si>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</si>
  <si>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</si>
  <si>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</si>
  <si>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</si>
  <si>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</si>
  <si>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</si>
  <si>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</si>
  <si>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</si>
  <si>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</si>
  <si>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</si>
  <si>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</si>
  <si>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</si>
  <si>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</si>
  <si>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</si>
  <si>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</si>
  <si>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</si>
  <si>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</si>
  <si>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</si>
  <si>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</si>
  <si>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</si>
  <si>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</si>
  <si>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</si>
  <si>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</si>
  <si>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</si>
  <si>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</si>
  <si>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</si>
  <si>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</si>
  <si>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</si>
  <si>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</si>
  <si>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</si>
  <si>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</si>
  <si>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</si>
  <si>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</si>
  <si>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</si>
  <si>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</si>
  <si>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</si>
  <si>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</si>
  <si>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</si>
  <si>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</si>
  <si>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</si>
  <si>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</si>
  <si>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</si>
  <si>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</si>
  <si>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</si>
  <si>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</si>
  <si>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</si>
  <si>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</si>
  <si>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</si>
  <si>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</si>
  <si>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</si>
  <si>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</si>
  <si>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</si>
  <si>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</si>
  <si>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</si>
  <si>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</si>
  <si>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</si>
  <si>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</si>
  <si>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</si>
  <si>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</si>
  <si>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</si>
  <si>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</si>
  <si>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</si>
  <si>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</si>
  <si>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</si>
  <si>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</si>
  <si>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</si>
  <si>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</si>
  <si>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</si>
  <si>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</si>
  <si>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</si>
  <si>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</si>
  <si>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</si>
  <si>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</si>
  <si>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</si>
  <si>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</si>
  <si>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</si>
  <si>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</si>
  <si>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</si>
  <si>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</si>
  <si>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</si>
  <si>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</si>
  <si>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</si>
  <si>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</si>
  <si>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</si>
  <si>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</si>
  <si>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</si>
  <si>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</si>
  <si>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</si>
  <si>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</si>
  <si>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</si>
  <si>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</si>
  <si>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</si>
  <si>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</si>
  <si>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</si>
  <si>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</si>
  <si>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</si>
  <si>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</si>
  <si>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</si>
  <si>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</si>
  <si>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</si>
  <si>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</si>
  <si>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</si>
  <si>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</si>
  <si>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</si>
  <si>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</si>
  <si>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</si>
  <si>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</si>
  <si>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</si>
  <si>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</si>
  <si>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</si>
  <si>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</si>
  <si>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</si>
  <si>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</si>
  <si>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</si>
  <si>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</si>
  <si>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</si>
  <si>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</si>
  <si>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</si>
  <si>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</si>
  <si>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</si>
  <si>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</si>
  <si>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</si>
  <si>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</si>
  <si>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</si>
  <si>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</si>
  <si>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</si>
  <si>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</si>
  <si>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</si>
  <si>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</si>
  <si>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</si>
  <si>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</si>
  <si>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</si>
  <si>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</si>
  <si>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</si>
  <si>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</si>
  <si>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</si>
  <si>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</si>
  <si>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</si>
  <si>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</si>
  <si>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</si>
  <si>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</si>
  <si>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</si>
  <si>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</si>
  <si>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</si>
  <si>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</si>
  <si>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</si>
  <si>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</si>
  <si>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</si>
  <si>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</si>
  <si>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</si>
  <si>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</si>
  <si>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</si>
  <si>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</si>
  <si>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</si>
  <si>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</si>
  <si>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</si>
  <si>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</si>
  <si>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</si>
  <si>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</si>
  <si>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</si>
  <si>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</si>
  <si>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</si>
  <si>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</si>
  <si>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</si>
  <si>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</si>
  <si>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</si>
  <si>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</si>
  <si>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</si>
  <si>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</si>
  <si>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</si>
  <si>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</si>
  <si>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</si>
  <si>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</si>
  <si>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</si>
  <si>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</si>
  <si>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</si>
  <si>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</si>
  <si>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</si>
  <si>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</si>
  <si>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</si>
  <si>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</si>
  <si>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</si>
  <si>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</si>
  <si>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</si>
  <si>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</si>
  <si>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</si>
  <si>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</si>
  <si>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</si>
  <si>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</si>
  <si>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</si>
  <si>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</si>
  <si>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</si>
  <si>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</si>
  <si>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</si>
  <si>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</si>
  <si>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</si>
  <si>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</si>
  <si>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</si>
  <si>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</si>
  <si>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</si>
  <si>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</si>
  <si>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</si>
  <si>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</si>
  <si>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</si>
  <si>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</si>
  <si>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</si>
  <si>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</si>
  <si>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</si>
  <si>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</si>
  <si>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</si>
  <si>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</si>
  <si>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</si>
  <si>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</si>
  <si>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</si>
  <si>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</si>
  <si>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</si>
  <si>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</si>
  <si>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</si>
  <si>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</si>
  <si>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</si>
  <si>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</si>
  <si>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</si>
  <si>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</si>
  <si>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</si>
  <si>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</si>
  <si>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</si>
  <si>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</si>
  <si>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</si>
  <si>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</si>
  <si>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</si>
  <si>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</si>
  <si>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</si>
  <si>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</si>
  <si>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</si>
  <si>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</si>
  <si>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</si>
  <si>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</si>
  <si>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</si>
  <si>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</si>
  <si>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</si>
  <si>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</si>
  <si>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</si>
  <si>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</si>
  <si>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</si>
  <si>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</si>
  <si>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</si>
  <si>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</si>
  <si>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</si>
  <si>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</si>
  <si>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</si>
  <si>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</si>
  <si>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</si>
  <si>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</si>
  <si>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</si>
  <si>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</si>
  <si>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</si>
  <si>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</si>
  <si>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</si>
  <si>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</si>
  <si>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</si>
  <si>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</si>
  <si>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</si>
  <si>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</si>
  <si>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</si>
  <si>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</si>
  <si>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</si>
  <si>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</si>
  <si>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</si>
  <si>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</si>
  <si>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</si>
  <si>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</si>
  <si>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</si>
  <si>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</si>
  <si>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</si>
  <si>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</si>
  <si>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</si>
  <si>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</si>
  <si>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</si>
  <si>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</si>
  <si>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</si>
  <si>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</si>
  <si>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</si>
  <si>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</si>
  <si>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</si>
  <si>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</si>
  <si>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</si>
  <si>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</si>
  <si>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</si>
  <si>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</si>
  <si>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</si>
  <si>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</si>
  <si>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</si>
  <si>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</si>
  <si>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</si>
  <si>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</si>
  <si>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</si>
  <si>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</si>
  <si>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</si>
  <si>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</si>
  <si>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</si>
  <si>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</si>
  <si>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</si>
  <si>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</si>
  <si>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</si>
  <si>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</si>
  <si>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</si>
  <si>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</si>
  <si>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</si>
  <si>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</si>
  <si>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</si>
  <si>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</si>
  <si>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</si>
  <si>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</si>
  <si>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</si>
  <si>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</si>
  <si>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</si>
  <si>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</si>
  <si>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</si>
  <si>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</si>
  <si>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</si>
  <si>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</si>
  <si>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</si>
  <si>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</si>
  <si>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</si>
  <si>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</si>
  <si>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</si>
  <si>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</si>
  <si>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</si>
  <si>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</si>
  <si>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</si>
  <si>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</si>
  <si>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</si>
  <si>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</si>
  <si>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</si>
  <si>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</si>
  <si>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</si>
  <si>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</si>
  <si>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</si>
  <si>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</si>
  <si>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</si>
  <si>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</si>
  <si>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</si>
  <si>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</si>
  <si>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</si>
  <si>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</si>
  <si>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</si>
  <si>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</si>
  <si>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</si>
  <si>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</si>
  <si>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</si>
  <si>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</si>
  <si>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</si>
  <si>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</si>
  <si>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</si>
  <si>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</si>
  <si>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</si>
  <si>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</si>
  <si>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</si>
  <si>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</si>
  <si>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</si>
  <si>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</si>
  <si>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</si>
  <si>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</si>
  <si>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</si>
  <si>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</si>
  <si>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</si>
  <si>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</si>
  <si>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</si>
  <si>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</si>
  <si>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</si>
  <si>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</si>
  <si>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</si>
  <si>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</si>
  <si>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</si>
  <si>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</si>
  <si>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</si>
  <si>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</si>
  <si>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</si>
  <si>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</si>
  <si>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</si>
  <si>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</si>
  <si>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</si>
  <si>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</si>
  <si>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</si>
  <si>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</si>
  <si>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</si>
  <si>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</si>
  <si>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</si>
  <si>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</si>
  <si>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</si>
  <si>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</si>
  <si>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</si>
  <si>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</si>
  <si>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</si>
  <si>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</si>
  <si>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</si>
  <si>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</si>
  <si>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</si>
  <si>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</si>
  <si>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</si>
  <si>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</si>
  <si>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</si>
  <si>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</si>
  <si>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</si>
  <si>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</si>
  <si>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</si>
  <si>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</si>
  <si>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</si>
  <si>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</si>
  <si>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</si>
  <si>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</si>
  <si>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</si>
  <si>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</si>
  <si>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</si>
  <si>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</si>
  <si>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</si>
  <si>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</si>
  <si>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</si>
  <si>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</si>
  <si>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</si>
  <si>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</si>
  <si>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</si>
  <si>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</si>
  <si>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</si>
  <si>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</si>
  <si>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</si>
  <si>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</si>
  <si>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</si>
  <si>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</si>
  <si>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</si>
  <si>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</si>
  <si>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</si>
  <si>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</si>
  <si>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</si>
  <si>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</si>
  <si>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</si>
  <si>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</si>
  <si>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</si>
  <si>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</si>
  <si>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</si>
  <si>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</si>
  <si>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</si>
  <si>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</si>
  <si>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</si>
  <si>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</si>
  <si>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</si>
  <si>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</si>
  <si>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</si>
  <si>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</si>
  <si>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</si>
  <si>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</si>
  <si>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</si>
  <si>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</si>
  <si>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</si>
  <si>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</si>
  <si>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</si>
  <si>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</si>
  <si>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</si>
  <si>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</si>
  <si>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</si>
  <si>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</si>
  <si>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</si>
  <si>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</si>
  <si>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</si>
  <si>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</si>
  <si>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</si>
  <si>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</si>
  <si>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</si>
  <si>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</si>
  <si>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</si>
  <si>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</si>
  <si>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</si>
  <si>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</si>
  <si>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</si>
  <si>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</si>
  <si>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</si>
  <si>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</si>
  <si>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</si>
  <si>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</si>
  <si>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</si>
  <si>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</si>
  <si>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</si>
  <si>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</si>
  <si>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</si>
  <si>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</si>
  <si>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</si>
  <si>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</si>
  <si>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</si>
  <si>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</si>
  <si>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</si>
  <si>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</si>
  <si>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</si>
  <si>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</si>
  <si>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</si>
  <si>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</si>
  <si>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</si>
  <si>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</si>
  <si>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</si>
  <si>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</si>
  <si>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</si>
  <si>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</si>
  <si>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</si>
  <si>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</si>
  <si>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</si>
  <si>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</si>
  <si>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</si>
  <si>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</si>
  <si>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</si>
  <si>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</si>
  <si>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</si>
  <si>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</si>
  <si>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</si>
  <si>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</si>
  <si>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</si>
  <si>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</si>
  <si>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</si>
  <si>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</si>
  <si>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</si>
  <si>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</si>
  <si>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</si>
  <si>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</si>
  <si>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</si>
  <si>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</si>
  <si>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</si>
  <si>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</si>
  <si>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</si>
  <si>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</si>
  <si>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</si>
  <si>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</si>
  <si>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</si>
  <si>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</si>
  <si>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</si>
  <si>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</si>
  <si>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</si>
  <si>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</si>
  <si>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</si>
  <si>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</si>
  <si>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</si>
  <si>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</si>
  <si>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</si>
  <si>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</si>
  <si>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</si>
  <si>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</si>
  <si>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</si>
  <si>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</si>
  <si>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</si>
  <si>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</si>
  <si>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</si>
  <si>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</si>
  <si>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</si>
  <si>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</si>
  <si>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</si>
  <si>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</si>
  <si>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</si>
  <si>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</si>
  <si>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</si>
  <si>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</si>
  <si>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</si>
  <si>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</si>
  <si>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</si>
  <si>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</si>
  <si>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</si>
  <si>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</si>
  <si>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</si>
  <si>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</si>
  <si>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</si>
  <si>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</si>
  <si>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</si>
  <si>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</si>
  <si>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</si>
  <si>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</si>
  <si>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</si>
  <si>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</si>
  <si>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</si>
  <si>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</si>
  <si>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</si>
  <si>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</si>
  <si>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</si>
  <si>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</si>
  <si>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</si>
  <si>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</si>
  <si>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</si>
  <si>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</si>
  <si>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</si>
  <si>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</si>
  <si>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</si>
  <si>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</si>
  <si>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</si>
  <si>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</si>
  <si>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</si>
  <si>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</si>
  <si>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</si>
  <si>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</si>
  <si>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</si>
  <si>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</si>
  <si>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</si>
  <si>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</si>
  <si>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</si>
  <si>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</si>
  <si>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</si>
  <si>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</si>
  <si>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</si>
  <si>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</si>
  <si>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</si>
  <si>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</si>
  <si>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</si>
  <si>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</si>
  <si>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</si>
  <si>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</si>
  <si>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</si>
  <si>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</si>
  <si>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</si>
  <si>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</si>
  <si>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</si>
  <si>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</si>
  <si>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</si>
  <si>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</si>
  <si>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</si>
  <si>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</si>
  <si>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</si>
  <si>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</si>
  <si>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</si>
  <si>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</si>
  <si>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</si>
  <si>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</si>
  <si>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</si>
  <si>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</si>
  <si>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</si>
  <si>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</si>
  <si>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</si>
  <si>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</si>
  <si>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</si>
  <si>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</si>
  <si>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</si>
  <si>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</si>
  <si>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</si>
  <si>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</si>
  <si>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</si>
  <si>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</si>
  <si>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</si>
  <si>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</si>
  <si>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</si>
  <si>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</si>
  <si>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</si>
  <si>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</si>
  <si>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</si>
  <si>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</si>
  <si>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</si>
  <si>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</si>
  <si>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</si>
  <si>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</si>
  <si>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</si>
  <si>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</si>
  <si>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</si>
  <si>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</si>
  <si>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</si>
  <si>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</si>
  <si>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</si>
  <si>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</si>
  <si>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</si>
  <si>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</si>
  <si>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</si>
  <si>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</si>
  <si>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</si>
  <si>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</si>
  <si>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</si>
  <si>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</si>
  <si>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</si>
  <si>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</si>
  <si>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</si>
  <si>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</si>
  <si>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</si>
  <si>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</si>
  <si>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</si>
  <si>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</si>
  <si>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</si>
  <si>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</si>
  <si>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</si>
  <si>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</si>
  <si>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</si>
  <si>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</si>
  <si>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</si>
  <si>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</si>
  <si>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</si>
  <si>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</si>
  <si>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</si>
  <si>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</si>
  <si>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</si>
  <si>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</si>
  <si>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</si>
  <si>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</si>
  <si>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</si>
  <si>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</si>
  <si>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</si>
  <si>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</si>
  <si>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</si>
  <si>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</si>
  <si>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</si>
  <si>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</si>
  <si>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</si>
  <si>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</si>
  <si>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</si>
  <si>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</si>
  <si>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</si>
  <si>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</si>
  <si>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</si>
  <si>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</si>
  <si>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</si>
  <si>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</si>
  <si>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</si>
  <si>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</si>
  <si>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</si>
  <si>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</si>
  <si>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</si>
  <si>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</si>
  <si>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</si>
  <si>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</si>
  <si>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</si>
  <si>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</si>
  <si>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</si>
  <si>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</si>
  <si>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</si>
  <si>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</si>
  <si>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</si>
  <si>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</si>
  <si>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</si>
  <si>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</si>
  <si>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</si>
  <si>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</si>
  <si>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</si>
  <si>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</si>
  <si>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</si>
  <si>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</si>
  <si>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</si>
  <si>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</si>
  <si>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</si>
  <si>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</si>
  <si>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</si>
  <si>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</si>
  <si>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</si>
  <si>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</si>
  <si>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</si>
  <si>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</si>
  <si>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</si>
  <si>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</si>
  <si>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</si>
  <si>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</si>
  <si>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</si>
  <si>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</si>
  <si>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</si>
  <si>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</si>
  <si>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</si>
  <si>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</si>
  <si>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</si>
  <si>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</si>
  <si>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</si>
  <si>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</si>
  <si>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</si>
  <si>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</si>
  <si>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</si>
  <si>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</si>
  <si>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</si>
  <si>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</si>
  <si>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</si>
  <si>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</si>
  <si>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</si>
  <si>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</si>
  <si>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</si>
  <si>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</si>
  <si>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</si>
  <si>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</si>
  <si>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</si>
  <si>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</si>
  <si>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</si>
  <si>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</si>
  <si>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</si>
  <si>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</si>
  <si>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</si>
  <si>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</si>
  <si>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</si>
  <si>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</si>
  <si>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</si>
  <si>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</si>
  <si>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</si>
  <si>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</si>
  <si>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</si>
  <si>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</si>
  <si>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</si>
  <si>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</si>
  <si>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</si>
  <si>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</si>
  <si>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</si>
  <si>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</si>
  <si>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</si>
  <si>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</si>
  <si>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</si>
  <si>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</si>
  <si>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</si>
  <si>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</si>
  <si>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</si>
  <si>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</si>
  <si>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</si>
  <si>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</si>
  <si>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</si>
  <si>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</si>
  <si>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</si>
  <si>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</si>
  <si>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</si>
  <si>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</si>
  <si>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</si>
  <si>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</si>
  <si>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</si>
  <si>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</si>
  <si>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</si>
  <si>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</si>
  <si>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</si>
  <si>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</si>
  <si>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</si>
  <si>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</si>
  <si>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</si>
  <si>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</si>
  <si>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</si>
  <si>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</si>
  <si>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</si>
  <si>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</si>
  <si>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</si>
  <si>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</si>
  <si>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</si>
  <si>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</si>
  <si>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</si>
  <si>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</si>
  <si>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</si>
  <si>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</si>
  <si>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</si>
  <si>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</si>
  <si>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</si>
  <si>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</si>
  <si>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</si>
  <si>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</si>
  <si>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</si>
  <si>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</si>
  <si>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</si>
  <si>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</si>
  <si>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</si>
  <si>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</si>
  <si>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</si>
  <si>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</si>
  <si>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</si>
  <si>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</si>
  <si>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</si>
  <si>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</si>
  <si>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</si>
  <si>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</si>
  <si>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</si>
  <si>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</si>
  <si>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</si>
  <si>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</si>
  <si>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</si>
  <si>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</si>
  <si>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</si>
  <si>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</si>
  <si>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</si>
  <si>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</si>
  <si>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</si>
  <si>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</si>
  <si>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</si>
  <si>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</si>
  <si>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</si>
  <si>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</si>
  <si>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</si>
  <si>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</si>
  <si>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</si>
  <si>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</si>
  <si>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</si>
  <si>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</si>
  <si>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</si>
  <si>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</si>
  <si>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</si>
  <si>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</si>
  <si>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</si>
  <si>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</si>
  <si>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</si>
  <si>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</si>
  <si>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</si>
  <si>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</si>
  <si>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</si>
  <si>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</si>
  <si>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</si>
  <si>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</si>
  <si>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</si>
  <si>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</si>
  <si>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</si>
  <si>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</si>
  <si>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</si>
  <si>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</si>
  <si>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</si>
  <si>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</si>
  <si>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</si>
  <si>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</si>
  <si>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</si>
  <si>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</si>
  <si>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</si>
  <si>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</si>
  <si>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</si>
  <si>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</si>
  <si>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</si>
  <si>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</si>
  <si>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</si>
  <si>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</si>
  <si>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</si>
  <si>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</si>
  <si>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</si>
  <si>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</si>
  <si>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</si>
  <si>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</si>
  <si>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</si>
  <si>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</si>
  <si>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</si>
  <si>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</si>
  <si>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</si>
  <si>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</si>
  <si>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</si>
  <si>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</si>
  <si>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</si>
  <si>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</si>
  <si>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</si>
  <si>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</si>
  <si>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</si>
  <si>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</si>
  <si>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</si>
  <si>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</si>
  <si>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</si>
  <si>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</si>
  <si>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</si>
  <si>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</si>
  <si>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</si>
  <si>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</si>
  <si>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</si>
  <si>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</si>
  <si>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</si>
  <si>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</si>
  <si>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</si>
  <si>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</si>
  <si>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</si>
  <si>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</si>
  <si>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</si>
  <si>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</si>
  <si>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</si>
  <si>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</si>
  <si>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</si>
  <si>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</si>
  <si>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</si>
  <si>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</si>
  <si>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</si>
  <si>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</si>
  <si>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</si>
  <si>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</si>
  <si>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</si>
  <si>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</si>
  <si>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</si>
  <si>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</si>
  <si>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</si>
  <si>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</si>
  <si>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</si>
  <si>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</si>
  <si>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</si>
  <si>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</si>
  <si>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</si>
  <si>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</si>
  <si>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</si>
  <si>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</si>
  <si>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</si>
  <si>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</si>
  <si>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</si>
  <si>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</si>
  <si>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</si>
  <si>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</si>
  <si>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</si>
  <si>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</si>
  <si>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</si>
  <si>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</si>
  <si>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</si>
  <si>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</si>
  <si>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</si>
  <si>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</si>
  <si>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</si>
  <si>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</si>
  <si>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</si>
  <si>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</si>
  <si>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</si>
  <si>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</si>
  <si>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</si>
  <si>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</si>
  <si>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</si>
  <si>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</si>
  <si>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</si>
  <si>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</si>
  <si>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</si>
  <si>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</si>
  <si>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</si>
  <si>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</si>
  <si>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</si>
  <si>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</si>
  <si>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</si>
  <si>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</si>
  <si>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</si>
  <si>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</si>
  <si>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</si>
  <si>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</si>
  <si>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</si>
  <si>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</si>
  <si>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</si>
  <si>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</si>
  <si>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</si>
  <si>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</si>
  <si>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</si>
  <si>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</si>
  <si>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</si>
  <si>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</si>
  <si>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</si>
  <si>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</si>
  <si>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</si>
  <si>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</si>
  <si>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</si>
  <si>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</si>
  <si>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</si>
  <si>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</si>
  <si>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</si>
  <si>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</si>
  <si>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</si>
  <si>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</si>
  <si>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</si>
  <si>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</si>
  <si>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</si>
  <si>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</si>
  <si>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</si>
  <si>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</si>
  <si>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</si>
  <si>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</si>
  <si>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</si>
  <si>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</si>
  <si>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</si>
  <si>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</si>
  <si>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</si>
  <si>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</si>
  <si>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</si>
  <si>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</si>
  <si>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</si>
  <si>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</si>
  <si>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</si>
  <si>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</si>
  <si>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</si>
  <si>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</si>
  <si>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</si>
  <si>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</si>
  <si>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</si>
  <si>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</si>
  <si>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</si>
  <si>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</si>
  <si>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</si>
  <si>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</si>
  <si>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</si>
  <si>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</si>
  <si>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</si>
  <si>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</si>
  <si>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</si>
  <si>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</si>
  <si>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</si>
  <si>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</si>
  <si>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</si>
  <si>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</si>
  <si>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</si>
  <si>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</si>
  <si>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</si>
  <si>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</si>
  <si>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</si>
  <si>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</si>
  <si>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</si>
  <si>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</si>
  <si>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</si>
  <si>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</si>
  <si>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</si>
  <si>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</si>
  <si>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</si>
  <si>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</si>
  <si>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</si>
  <si>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</si>
  <si>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</si>
  <si>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</si>
  <si>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</si>
  <si>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</si>
  <si>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</si>
  <si>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</si>
  <si>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</si>
  <si>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</si>
  <si>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</si>
  <si>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</si>
  <si>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</si>
  <si>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</si>
  <si>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</si>
  <si>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</si>
  <si>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</si>
  <si>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</si>
  <si>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</si>
  <si>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</si>
  <si>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</si>
  <si>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</si>
  <si>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</si>
  <si>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</si>
  <si>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</si>
  <si>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</si>
  <si>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</si>
  <si>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</si>
  <si>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</si>
  <si>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</si>
  <si>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</si>
  <si>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</si>
  <si>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</si>
  <si>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</si>
  <si>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</si>
  <si>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</si>
  <si>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</si>
  <si>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</si>
  <si>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</si>
  <si>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</si>
  <si>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</si>
  <si>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</si>
  <si>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</si>
  <si>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</si>
  <si>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</si>
  <si>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</si>
  <si>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</si>
  <si>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</si>
  <si>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</si>
  <si>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</si>
  <si>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</si>
  <si>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</si>
  <si>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</si>
  <si>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</si>
  <si>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</si>
  <si>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</si>
  <si>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</si>
  <si>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</si>
  <si>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</si>
  <si>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</si>
  <si>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</si>
  <si>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</si>
  <si>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</si>
  <si>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</si>
  <si>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</si>
  <si>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</si>
  <si>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</si>
  <si>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</si>
  <si>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</si>
  <si>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</si>
  <si>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</si>
  <si>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</si>
  <si>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</si>
  <si>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</si>
  <si>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</si>
  <si>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</si>
  <si>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</si>
  <si>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</si>
  <si>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</si>
  <si>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</si>
  <si>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</si>
  <si>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</si>
  <si>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</si>
  <si>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</si>
  <si>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</si>
  <si>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</si>
  <si>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</si>
  <si>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</si>
  <si>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</si>
  <si>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</si>
  <si>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</si>
  <si>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</si>
  <si>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</si>
  <si>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</si>
  <si>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</si>
  <si>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</si>
  <si>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</si>
  <si>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</si>
  <si>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</si>
  <si>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</si>
  <si>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</si>
  <si>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</si>
  <si>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</si>
  <si>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</si>
  <si>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</si>
  <si>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</si>
  <si>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</si>
  <si>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</si>
  <si>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</si>
  <si>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</si>
  <si>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</si>
  <si>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</si>
  <si>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</si>
  <si>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</si>
  <si>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</si>
  <si>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</si>
  <si>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</si>
  <si>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</si>
  <si>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</si>
  <si>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</si>
  <si>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</si>
  <si>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</si>
  <si>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</si>
  <si>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</si>
  <si>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</si>
  <si>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</si>
  <si>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</si>
  <si>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</si>
  <si>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</si>
  <si>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</si>
  <si>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</si>
  <si>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</si>
  <si>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</si>
  <si>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</si>
  <si>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</si>
  <si>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</si>
  <si>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</si>
  <si>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</si>
  <si>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</si>
  <si>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</si>
  <si>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</si>
  <si>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</si>
  <si>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</si>
  <si>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</si>
  <si>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</si>
  <si>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</si>
  <si>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</si>
  <si>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</si>
  <si>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</si>
  <si>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</si>
  <si>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</si>
  <si>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</si>
  <si>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</si>
  <si>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</si>
  <si>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</si>
  <si>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</si>
  <si>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</si>
  <si>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</si>
  <si>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</si>
  <si>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</si>
  <si>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</si>
  <si>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</si>
  <si>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</si>
  <si>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</si>
  <si>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</si>
  <si>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</si>
  <si>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</si>
  <si>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</si>
  <si>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</si>
  <si>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</si>
  <si>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</si>
  <si>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</si>
  <si>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</si>
  <si>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</si>
  <si>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</si>
  <si>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</si>
  <si>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</si>
  <si>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</si>
  <si>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</si>
  <si>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</si>
  <si>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</si>
  <si>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</si>
  <si>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</si>
  <si>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</si>
  <si>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</si>
  <si>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</si>
  <si>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</si>
  <si>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</si>
  <si>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</si>
  <si>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</si>
  <si>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</si>
  <si>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</si>
  <si>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</si>
  <si>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</si>
  <si>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</si>
  <si>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</si>
  <si>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</si>
  <si>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</si>
  <si>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</si>
  <si>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</si>
  <si>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</si>
  <si>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</si>
  <si>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</si>
  <si>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</si>
  <si>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</si>
  <si>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</si>
  <si>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</si>
  <si>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</si>
  <si>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</si>
  <si>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</si>
  <si>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</si>
  <si>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</si>
  <si>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</si>
  <si>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</si>
  <si>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</si>
  <si>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</si>
  <si>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</si>
  <si>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</si>
  <si>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</si>
  <si>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</si>
  <si>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</si>
  <si>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</si>
  <si>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</si>
  <si>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</si>
  <si>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</si>
  <si>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</si>
  <si>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</si>
  <si>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</si>
  <si>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</si>
  <si>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</si>
  <si>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</si>
  <si>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</si>
  <si>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</si>
  <si>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</si>
  <si>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</si>
  <si>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</si>
  <si>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</si>
  <si>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</si>
  <si>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</si>
  <si>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</si>
  <si>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</si>
  <si>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</si>
  <si>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</si>
  <si>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</si>
  <si>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</si>
  <si>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</si>
  <si>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</si>
  <si>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</si>
  <si>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</si>
  <si>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</si>
  <si>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</si>
  <si>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</si>
  <si>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</si>
  <si>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</si>
  <si>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</si>
  <si>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</si>
  <si>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</si>
  <si>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</si>
  <si>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</si>
  <si>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</si>
  <si>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</si>
  <si>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</si>
  <si>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</si>
  <si>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</si>
  <si>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</si>
  <si>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</si>
  <si>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</si>
  <si>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</si>
  <si>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</si>
  <si>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</si>
  <si>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</si>
  <si>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</si>
  <si>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</si>
  <si>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</si>
  <si>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</si>
  <si>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</si>
  <si>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</si>
  <si>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</si>
  <si>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</si>
  <si>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</si>
  <si>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</si>
  <si>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</si>
  <si>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</si>
  <si>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</si>
  <si>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</si>
  <si>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</si>
  <si>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</si>
  <si>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</si>
  <si>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</si>
  <si>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</si>
  <si>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</si>
  <si>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</si>
  <si>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</si>
  <si>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</si>
  <si>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</si>
  <si>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</si>
  <si>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</si>
  <si>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</si>
  <si>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</si>
  <si>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</si>
  <si>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</si>
  <si>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</si>
  <si>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</si>
  <si>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</si>
  <si>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</si>
  <si>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</si>
  <si>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</si>
  <si>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</si>
  <si>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</si>
  <si>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</si>
  <si>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</si>
  <si>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</si>
  <si>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</si>
  <si>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</si>
  <si>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</si>
  <si>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</si>
  <si>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</si>
  <si>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</si>
  <si>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</si>
  <si>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</si>
  <si>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</si>
  <si>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</si>
  <si>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</si>
  <si>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</si>
  <si>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</si>
  <si>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</si>
  <si>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</si>
  <si>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</si>
  <si>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</si>
  <si>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</si>
  <si>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</si>
  <si>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</si>
  <si>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</si>
  <si>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</si>
  <si>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</si>
  <si>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</si>
  <si>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</si>
  <si>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</si>
  <si>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</si>
  <si>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</si>
  <si>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</si>
  <si>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</si>
  <si>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</si>
  <si>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</si>
  <si>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</si>
  <si>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</si>
  <si>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</si>
  <si>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</si>
  <si>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</si>
  <si>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</si>
  <si>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</si>
  <si>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</si>
  <si>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</si>
  <si>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</si>
  <si>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</si>
  <si>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</si>
  <si>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</si>
  <si>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</si>
  <si>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</si>
  <si>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</si>
  <si>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</si>
  <si>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</si>
  <si>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</si>
  <si>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</si>
  <si>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</si>
  <si>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</si>
  <si>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</si>
  <si>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</si>
  <si>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</si>
  <si>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</si>
  <si>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</si>
  <si>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</si>
  <si>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</si>
  <si>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</si>
  <si>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</si>
  <si>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</si>
  <si>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</si>
  <si>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</si>
  <si>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</si>
  <si>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</si>
  <si>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</si>
  <si>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</si>
  <si>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</si>
  <si>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</si>
  <si>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</si>
  <si>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</si>
  <si>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</si>
  <si>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</si>
  <si>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</si>
  <si>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</si>
  <si>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</si>
  <si>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</si>
  <si>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</si>
  <si>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</si>
  <si>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</si>
  <si>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</si>
  <si>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</si>
  <si>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</si>
  <si>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</si>
  <si>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</si>
  <si>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</si>
  <si>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</si>
  <si>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</si>
  <si>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</si>
  <si>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</si>
  <si>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</si>
  <si>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</si>
  <si>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</si>
  <si>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</si>
  <si>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</si>
  <si>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</si>
  <si>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</si>
  <si>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</si>
  <si>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</si>
  <si>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</si>
  <si>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</si>
  <si>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</si>
  <si>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</si>
  <si>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</si>
  <si>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</si>
  <si>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</si>
  <si>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</si>
  <si>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</si>
  <si>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</si>
  <si>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</si>
  <si>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</si>
  <si>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</si>
  <si>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</si>
  <si>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</si>
  <si>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</si>
  <si>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</si>
  <si>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</si>
  <si>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</si>
  <si>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</si>
  <si>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</si>
  <si>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</si>
  <si>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</si>
  <si>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</si>
  <si>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</si>
  <si>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</si>
  <si>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</si>
  <si>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</si>
  <si>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</si>
  <si>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</si>
  <si>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</si>
  <si>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</si>
  <si>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</si>
  <si>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</si>
  <si>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</si>
  <si>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</si>
  <si>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</si>
  <si>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</si>
  <si>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</si>
  <si>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</si>
  <si>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</si>
  <si>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</si>
  <si>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</si>
  <si>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</si>
  <si>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</si>
  <si>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</si>
  <si>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</si>
  <si>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</si>
  <si>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</si>
  <si>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</si>
  <si>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</si>
  <si>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</si>
  <si>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</si>
  <si>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</si>
  <si>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</si>
  <si>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</si>
  <si>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</si>
  <si>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</si>
  <si>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</si>
  <si>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</si>
  <si>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</si>
  <si>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</si>
  <si>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</si>
  <si>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</si>
  <si>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</si>
  <si>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</si>
  <si>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</si>
  <si>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</si>
  <si>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</si>
  <si>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</si>
  <si>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</si>
  <si>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</si>
  <si>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</si>
  <si>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</si>
  <si>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</si>
  <si>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</si>
  <si>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</si>
  <si>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</si>
  <si>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</si>
  <si>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</si>
  <si>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</si>
  <si>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</si>
  <si>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</si>
  <si>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</si>
  <si>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</si>
  <si>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</si>
  <si>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</si>
  <si>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</si>
  <si>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</si>
  <si>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</si>
  <si>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</si>
  <si>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</si>
  <si>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</si>
  <si>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</si>
  <si>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</si>
  <si>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</si>
  <si>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</si>
  <si>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</si>
  <si>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</si>
  <si>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</si>
  <si>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</si>
  <si>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</si>
  <si>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</si>
  <si>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</si>
  <si>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</si>
  <si>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</si>
  <si>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</si>
  <si>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</si>
  <si>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</si>
  <si>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</si>
  <si>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</si>
  <si>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</si>
  <si>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</si>
  <si>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</si>
  <si>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</si>
  <si>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</si>
  <si>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</si>
  <si>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</si>
  <si>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</si>
  <si>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</si>
  <si>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</si>
  <si>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</si>
  <si>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</si>
  <si>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</si>
  <si>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</si>
  <si>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</si>
  <si>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</si>
  <si>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</si>
  <si>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</si>
  <si>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</si>
  <si>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</si>
  <si>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</si>
  <si>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</si>
  <si>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</si>
  <si>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</si>
  <si>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</si>
  <si>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</si>
  <si>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</si>
  <si>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</si>
  <si>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</si>
  <si>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</si>
  <si>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</si>
  <si>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</si>
  <si>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</si>
  <si>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</si>
  <si>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</si>
  <si>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</si>
  <si>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</si>
  <si>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</si>
  <si>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</si>
  <si>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</si>
  <si>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</si>
  <si>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</si>
  <si>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</si>
  <si>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</si>
  <si>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</si>
  <si>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</si>
  <si>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</si>
  <si>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</si>
  <si>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</si>
  <si>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</si>
  <si>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</si>
  <si>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</si>
  <si>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</si>
  <si>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</si>
  <si>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</si>
  <si>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</si>
  <si>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</si>
  <si>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</si>
  <si>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</si>
  <si>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</si>
  <si>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</si>
  <si>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</si>
  <si>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</si>
  <si>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</si>
  <si>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</si>
  <si>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</si>
  <si>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</si>
  <si>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</si>
  <si>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</si>
  <si>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</si>
  <si>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</si>
  <si>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</si>
  <si>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</si>
  <si>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</si>
  <si>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</si>
  <si>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</si>
  <si>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</si>
  <si>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</si>
  <si>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</si>
  <si>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</si>
  <si>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</si>
  <si>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</si>
  <si>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</si>
  <si>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</si>
  <si>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</si>
  <si>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</si>
  <si>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</si>
  <si>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</si>
  <si>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</si>
  <si>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</si>
  <si>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</si>
  <si>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</si>
  <si>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</si>
  <si>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</si>
  <si>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</si>
  <si>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</si>
  <si>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</si>
  <si>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</si>
  <si>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</si>
  <si>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</si>
  <si>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</si>
  <si>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</si>
  <si>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</si>
  <si>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</si>
  <si>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</si>
  <si>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</si>
  <si>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</si>
  <si>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</si>
  <si>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</si>
  <si>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</si>
  <si>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</si>
  <si>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</si>
  <si>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</si>
  <si>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</si>
  <si>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</si>
  <si>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</si>
  <si>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</si>
  <si>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</si>
  <si>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</si>
  <si>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</si>
  <si>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</si>
  <si>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</si>
  <si>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</si>
  <si>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</si>
  <si>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</si>
  <si>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</si>
  <si>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</si>
  <si>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</si>
  <si>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</si>
  <si>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</si>
  <si>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</si>
  <si>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</si>
  <si>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</si>
  <si>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</si>
  <si>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</si>
  <si>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</si>
  <si>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</si>
  <si>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</si>
  <si>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</si>
  <si>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</si>
  <si>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</si>
  <si>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</si>
  <si>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</si>
  <si>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</si>
  <si>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</si>
  <si>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</si>
  <si>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</si>
  <si>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</si>
  <si>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</si>
  <si>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</si>
  <si>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</si>
  <si>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</si>
  <si>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</si>
  <si>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</si>
  <si>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</si>
  <si>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</si>
  <si>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</si>
  <si>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</si>
  <si>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</si>
  <si>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</si>
  <si>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</si>
  <si>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</si>
  <si>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</si>
  <si>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</si>
  <si>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</si>
  <si>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</si>
  <si>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</si>
  <si>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</si>
  <si>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</si>
  <si>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</si>
  <si>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</si>
  <si>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</si>
  <si>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</si>
  <si>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</si>
  <si>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</si>
  <si>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</si>
  <si>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</si>
  <si>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</si>
  <si>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</si>
  <si>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</si>
  <si>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</si>
  <si>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</si>
  <si>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</si>
  <si>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</si>
  <si>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</si>
  <si>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</si>
  <si>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</si>
  <si>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</si>
  <si>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</si>
  <si>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</si>
  <si>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</si>
  <si>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</si>
  <si>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</si>
  <si>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</si>
  <si>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</si>
  <si>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</si>
  <si>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</si>
  <si>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</si>
  <si>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</si>
  <si>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</si>
  <si>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</si>
  <si>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</si>
  <si>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</si>
  <si>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</si>
  <si>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</si>
  <si>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</si>
  <si>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</si>
  <si>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</si>
  <si>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</si>
  <si>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</si>
  <si>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</si>
  <si>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</si>
  <si>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</si>
  <si>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</si>
  <si>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</si>
  <si>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</si>
  <si>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</si>
  <si>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</si>
  <si>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</si>
  <si>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</si>
  <si>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</si>
  <si>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</si>
  <si>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</si>
  <si>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</si>
  <si>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</si>
  <si>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</si>
  <si>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</si>
  <si>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</si>
  <si>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</si>
  <si>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</si>
  <si>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</si>
  <si>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</si>
  <si>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</si>
  <si>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</si>
  <si>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</si>
  <si>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</si>
  <si>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</si>
  <si>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</si>
  <si>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</si>
  <si>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</si>
  <si>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</si>
  <si>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</si>
  <si>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</si>
  <si>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</si>
  <si>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</si>
  <si>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</si>
  <si>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</si>
  <si>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</si>
  <si>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</si>
  <si>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</si>
  <si>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</si>
  <si>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</si>
  <si>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</si>
  <si>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</si>
  <si>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</si>
  <si>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</si>
  <si>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</si>
  <si>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</si>
  <si>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</si>
  <si>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</si>
  <si>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</si>
  <si>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</si>
  <si>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</si>
  <si>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</si>
  <si>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</si>
  <si>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</si>
  <si>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</si>
  <si>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</si>
  <si>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</si>
  <si>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</si>
  <si>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</si>
  <si>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</si>
  <si>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</si>
  <si>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</si>
  <si>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</si>
  <si>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</si>
  <si>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</si>
  <si>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</si>
  <si>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</si>
  <si>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</si>
  <si>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</si>
  <si>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</si>
  <si>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</si>
  <si>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</si>
  <si>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</si>
  <si>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</si>
  <si>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</si>
  <si>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</si>
  <si>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</si>
  <si>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</si>
  <si>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</si>
  <si>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</si>
  <si>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</si>
  <si>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</si>
  <si>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</si>
  <si>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</si>
  <si>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</si>
  <si>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</si>
  <si>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</si>
  <si>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</si>
  <si>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</si>
  <si>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</si>
  <si>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</si>
  <si>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</si>
  <si>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</si>
  <si>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</si>
  <si>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</si>
  <si>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</si>
  <si>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</si>
  <si>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</si>
  <si>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</si>
  <si>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</si>
  <si>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</si>
  <si>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</si>
  <si>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</si>
  <si>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</si>
  <si>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</si>
  <si>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</si>
  <si>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</si>
  <si>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</si>
  <si>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</si>
  <si>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</si>
  <si>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</si>
  <si>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</si>
  <si>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</si>
  <si>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</si>
  <si>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</si>
  <si>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</si>
  <si>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</si>
  <si>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</si>
  <si>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</si>
  <si>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</si>
  <si>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</si>
  <si>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</si>
  <si>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</si>
  <si>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</si>
  <si>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</si>
  <si>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</si>
  <si>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</si>
  <si>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</si>
  <si>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</si>
  <si>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</si>
  <si>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</si>
  <si>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</si>
  <si>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</si>
  <si>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</si>
  <si>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</si>
  <si>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</si>
  <si>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</si>
  <si>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</si>
  <si>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</si>
  <si>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</si>
  <si>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</si>
  <si>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</si>
  <si>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</si>
  <si>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</si>
  <si>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</si>
  <si>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</si>
  <si>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</si>
  <si>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</si>
  <si>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</si>
  <si>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</si>
  <si>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</si>
  <si>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</si>
  <si>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</si>
  <si>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</si>
  <si>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</si>
  <si>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</si>
  <si>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</si>
  <si>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</si>
  <si>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</si>
  <si>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</si>
  <si>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</si>
  <si>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</si>
  <si>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</si>
  <si>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</si>
  <si>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</si>
  <si>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</si>
  <si>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</si>
  <si>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</si>
  <si>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</si>
  <si>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</si>
  <si>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</si>
  <si>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</si>
  <si>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</si>
  <si>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</si>
  <si>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</si>
  <si>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</si>
  <si>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</si>
  <si>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</si>
  <si>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</si>
  <si>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</si>
  <si>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</si>
  <si>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</si>
  <si>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</si>
  <si>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</si>
  <si>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</si>
  <si>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</si>
  <si>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</si>
  <si>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</si>
  <si>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</si>
  <si>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</si>
  <si>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</si>
  <si>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</si>
  <si>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</si>
  <si>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</si>
  <si>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</si>
  <si>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</si>
  <si>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</si>
  <si>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</si>
  <si>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</si>
  <si>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</si>
  <si>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</si>
  <si>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</si>
  <si>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</si>
  <si>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</si>
  <si>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</si>
  <si>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</si>
  <si>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</si>
  <si>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</si>
  <si>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</si>
  <si>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</si>
  <si>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</si>
  <si>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</si>
  <si>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</si>
  <si>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</si>
  <si>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</si>
  <si>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</si>
  <si>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</si>
  <si>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</si>
  <si>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</si>
  <si>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</si>
  <si>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</si>
  <si>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</si>
  <si>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</si>
  <si>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</si>
  <si>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</si>
  <si>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</si>
  <si>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</si>
  <si>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</si>
  <si>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</si>
  <si>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</si>
  <si>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</si>
  <si>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</si>
  <si>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</si>
  <si>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</si>
  <si>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</si>
  <si>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</si>
  <si>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</si>
  <si>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</si>
  <si>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</si>
  <si>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</si>
  <si>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</si>
  <si>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</si>
  <si>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</si>
  <si>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</si>
  <si>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</si>
  <si>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</si>
  <si>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</si>
  <si>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</si>
  <si>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</si>
  <si>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</si>
  <si>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</si>
  <si>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</si>
  <si>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</si>
  <si>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</si>
  <si>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</si>
  <si>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</si>
  <si>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</si>
  <si>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</si>
  <si>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</si>
  <si>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</si>
  <si>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</si>
  <si>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</si>
  <si>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</si>
  <si>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</si>
  <si>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</si>
  <si>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</si>
  <si>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</si>
  <si>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</si>
  <si>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</si>
  <si>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</si>
  <si>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</si>
  <si>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</si>
  <si>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</si>
  <si>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</si>
  <si>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</si>
  <si>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</si>
  <si>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</si>
  <si>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</si>
  <si>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</si>
  <si>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</si>
  <si>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</si>
  <si>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</si>
  <si>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</si>
  <si>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</si>
  <si>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</si>
  <si>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</si>
  <si>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</si>
  <si>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</si>
  <si>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</si>
  <si>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</si>
  <si>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</si>
  <si>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</si>
  <si>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</si>
  <si>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</si>
  <si>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</si>
  <si>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</si>
  <si>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</si>
  <si>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</si>
  <si>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</si>
  <si>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</si>
  <si>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</si>
  <si>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</si>
  <si>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</si>
  <si>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</si>
  <si>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</si>
  <si>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</si>
  <si>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</si>
  <si>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</si>
  <si>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</si>
  <si>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</si>
  <si>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</si>
  <si>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</si>
  <si>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</si>
  <si>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</si>
  <si>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</si>
  <si>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</si>
  <si>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</si>
  <si>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</si>
  <si>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</si>
  <si>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</si>
  <si>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</si>
  <si>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</si>
  <si>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</si>
  <si>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</si>
  <si>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</si>
  <si>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</si>
  <si>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</si>
  <si>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</si>
  <si>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</si>
  <si>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</si>
  <si>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</si>
  <si>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</si>
  <si>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</si>
  <si>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</si>
  <si>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</si>
  <si>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</si>
  <si>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</si>
  <si>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</si>
  <si>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</si>
  <si>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</si>
  <si>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</si>
  <si>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</si>
  <si>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</si>
  <si>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</si>
  <si>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</si>
  <si>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</si>
  <si>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</si>
  <si>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</si>
  <si>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</si>
  <si>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</si>
  <si>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</si>
  <si>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</si>
  <si>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</si>
  <si>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</si>
  <si>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</si>
  <si>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</si>
  <si>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</si>
  <si>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</si>
  <si>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</si>
  <si>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</si>
  <si>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</si>
  <si>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</si>
  <si>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</si>
  <si>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</si>
  <si>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</si>
  <si>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</si>
  <si>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</si>
  <si>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</si>
  <si>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</si>
  <si>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</si>
  <si>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</si>
  <si>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</si>
  <si>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</si>
  <si>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</si>
  <si>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</si>
  <si>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</si>
  <si>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</si>
  <si>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</si>
  <si>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</si>
  <si>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</si>
  <si>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</si>
  <si>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</si>
  <si>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</si>
  <si>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</si>
  <si>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</si>
  <si>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</si>
  <si>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</si>
  <si>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</si>
  <si>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</si>
  <si>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</si>
  <si>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</si>
  <si>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</si>
  <si>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</si>
  <si>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</si>
  <si>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</si>
  <si>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</si>
  <si>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</si>
  <si>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</si>
  <si>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</si>
  <si>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</si>
  <si>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</si>
  <si>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</si>
  <si>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</si>
  <si>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</si>
  <si>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</si>
  <si>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</si>
  <si>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</si>
  <si>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</si>
  <si>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</si>
  <si>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</si>
  <si>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</si>
  <si>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</si>
  <si>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</si>
  <si>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</si>
  <si>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</si>
  <si>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</si>
  <si>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</si>
  <si>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</si>
  <si>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</si>
  <si>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</si>
  <si>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</si>
  <si>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</si>
  <si>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</si>
  <si>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</si>
  <si>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</si>
  <si>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</si>
  <si>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</si>
  <si>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</si>
  <si>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</si>
  <si>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</si>
  <si>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</si>
  <si>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</si>
  <si>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</si>
  <si>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</si>
  <si>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</si>
  <si>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</si>
  <si>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</si>
  <si>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</si>
  <si>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</si>
  <si>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</si>
  <si>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</si>
  <si>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</si>
  <si>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</si>
  <si>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</si>
  <si>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</si>
  <si>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</si>
  <si>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</si>
  <si>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</si>
  <si>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</si>
  <si>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</si>
  <si>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</si>
  <si>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</si>
  <si>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</si>
  <si>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</si>
  <si>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</si>
  <si>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</si>
  <si>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</si>
  <si>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</si>
  <si>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</si>
  <si>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</si>
  <si>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</si>
  <si>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</si>
  <si>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</si>
  <si>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</si>
  <si>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</si>
  <si>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</si>
  <si>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</si>
  <si>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</si>
  <si>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</si>
  <si>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</si>
  <si>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</si>
  <si>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</si>
  <si>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</si>
  <si>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</si>
  <si>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</si>
  <si>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</si>
  <si>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</si>
  <si>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</si>
  <si>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</si>
  <si>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</si>
  <si>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</si>
  <si>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</si>
  <si>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</si>
  <si>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</si>
  <si>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</si>
  <si>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</si>
  <si>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</si>
  <si>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</si>
  <si>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</si>
  <si>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</si>
  <si>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</si>
  <si>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</si>
  <si>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</si>
  <si>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</si>
  <si>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</si>
  <si>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</si>
  <si>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</si>
  <si>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</si>
  <si>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</si>
  <si>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</si>
  <si>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</si>
  <si>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</si>
  <si>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</si>
  <si>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</si>
  <si>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</si>
  <si>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</si>
  <si>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</si>
  <si>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</si>
  <si>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</si>
  <si>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</si>
  <si>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</si>
  <si>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</si>
  <si>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</si>
  <si>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</si>
  <si>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</si>
  <si>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</si>
  <si>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</si>
  <si>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</si>
  <si>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</si>
  <si>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</si>
  <si>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</si>
  <si>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</si>
  <si>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</si>
  <si>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</si>
  <si>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</si>
  <si>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</si>
  <si>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</si>
  <si>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</si>
  <si>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</si>
  <si>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</si>
  <si>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</si>
  <si>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</si>
  <si>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</si>
  <si>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</si>
  <si>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</si>
  <si>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</si>
  <si>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</si>
  <si>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</si>
  <si>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</si>
  <si>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</si>
  <si>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</si>
  <si>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</si>
  <si>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</si>
  <si>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</si>
  <si>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</si>
  <si>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</si>
  <si>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</si>
  <si>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</si>
  <si>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</si>
  <si>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</si>
  <si>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</si>
  <si>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</si>
  <si>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</si>
  <si>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</si>
  <si>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</si>
  <si>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</si>
  <si>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</si>
  <si>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</si>
  <si>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</si>
  <si>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</si>
  <si>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</si>
  <si>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</si>
  <si>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</si>
  <si>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</si>
  <si>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</si>
  <si>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</si>
  <si>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</si>
  <si>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</si>
  <si>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</si>
  <si>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</si>
  <si>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</si>
  <si>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</si>
  <si>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</si>
  <si>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</si>
  <si>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</si>
  <si>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</si>
  <si>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</si>
  <si>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</si>
  <si>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</si>
  <si>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</si>
  <si>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</si>
  <si>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</si>
  <si>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</si>
  <si>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</si>
  <si>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</si>
  <si>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</si>
  <si>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</si>
  <si>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</si>
  <si>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</si>
  <si>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</si>
  <si>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</si>
  <si>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</si>
  <si>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</si>
  <si>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</si>
  <si>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</si>
  <si>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</si>
  <si>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</si>
  <si>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</si>
  <si>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</si>
  <si>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</si>
  <si>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</si>
  <si>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</si>
  <si>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</si>
  <si>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</si>
  <si>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</si>
  <si>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</si>
  <si>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</si>
  <si>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</si>
  <si>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</si>
  <si>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</si>
  <si>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</si>
  <si>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</si>
  <si>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</si>
  <si>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</si>
  <si>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</si>
  <si>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</si>
  <si>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</si>
  <si>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</si>
  <si>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</si>
  <si>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</si>
  <si>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</si>
  <si>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</si>
  <si>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</si>
  <si>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</si>
  <si>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</si>
  <si>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</si>
  <si>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</si>
  <si>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</si>
  <si>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</si>
  <si>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</si>
  <si>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</si>
  <si>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</si>
  <si>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</si>
  <si>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</si>
  <si>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</si>
  <si>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</si>
  <si>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</si>
  <si>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</si>
  <si>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</si>
  <si>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</si>
  <si>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</si>
  <si>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</si>
  <si>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</si>
  <si>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</si>
  <si>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</si>
  <si>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</si>
  <si>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</si>
  <si>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</si>
  <si>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</si>
  <si>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</si>
  <si>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</si>
  <si>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</si>
  <si>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</si>
  <si>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</si>
  <si>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</si>
  <si>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</si>
  <si>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</si>
  <si>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</si>
  <si>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</si>
  <si>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</si>
  <si>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</si>
  <si>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</si>
  <si>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</si>
  <si>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</si>
  <si>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</si>
  <si>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</si>
  <si>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</si>
  <si>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</si>
  <si>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</si>
  <si>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</si>
  <si>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</si>
  <si>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</si>
  <si>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</si>
  <si>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</si>
  <si>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</si>
  <si>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</si>
  <si>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</si>
  <si>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</si>
  <si>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</si>
  <si>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</si>
  <si>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</si>
  <si>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</si>
  <si>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</si>
  <si>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</si>
  <si>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</si>
  <si>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</si>
  <si>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</si>
  <si>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</si>
  <si>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</si>
  <si>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</si>
  <si>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</si>
  <si>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</si>
  <si>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</si>
  <si>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</si>
  <si>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</si>
  <si>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</si>
  <si>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</si>
  <si>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</si>
  <si>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</si>
  <si>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</si>
  <si>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</si>
  <si>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</si>
  <si>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</si>
  <si>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</si>
  <si>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</si>
  <si>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</si>
  <si>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</si>
  <si>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</si>
  <si>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</si>
  <si>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</si>
  <si>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</si>
  <si>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</si>
  <si>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</si>
  <si>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</si>
  <si>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</si>
  <si>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</si>
  <si>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</si>
  <si>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</si>
  <si>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</si>
  <si>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</si>
  <si>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</si>
  <si>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</si>
  <si>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</si>
  <si>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</si>
  <si>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</si>
  <si>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</si>
  <si>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</si>
  <si>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</si>
  <si>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</si>
  <si>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</si>
  <si>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</si>
  <si>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</si>
  <si>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</si>
  <si>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</si>
  <si>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</si>
  <si>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</si>
  <si>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</si>
  <si>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</si>
  <si>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</si>
  <si>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</si>
  <si>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</si>
  <si>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</si>
  <si>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</si>
  <si>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</si>
  <si>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</si>
  <si>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</si>
  <si>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</si>
  <si>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</si>
  <si>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</si>
  <si>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</si>
  <si>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</si>
  <si>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</si>
  <si>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</si>
  <si>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</si>
  <si>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</si>
  <si>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</si>
  <si>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</si>
  <si>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</si>
  <si>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</si>
  <si>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</si>
  <si>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</si>
  <si>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</si>
  <si>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</si>
  <si>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</si>
  <si>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</si>
  <si>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</si>
  <si>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</si>
  <si>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</si>
  <si>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</si>
  <si>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</si>
  <si>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</si>
  <si>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</si>
  <si>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</si>
  <si>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</si>
  <si>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</si>
  <si>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</si>
  <si>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</si>
  <si>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</si>
  <si>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</si>
  <si>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</si>
  <si>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</si>
  <si>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</si>
  <si>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</si>
  <si>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</si>
  <si>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</si>
  <si>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</si>
  <si>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</si>
  <si>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</si>
  <si>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</si>
  <si>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</si>
  <si>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</si>
  <si>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</si>
  <si>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</si>
  <si>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</si>
  <si>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</si>
  <si>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</si>
  <si>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</si>
  <si>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</si>
  <si>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</si>
  <si>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</si>
  <si>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</si>
  <si>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</si>
  <si>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</si>
  <si>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</si>
  <si>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</si>
  <si>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</si>
  <si>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</si>
  <si>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</si>
  <si>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</si>
  <si>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</si>
  <si>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</si>
  <si>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</si>
  <si>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</si>
  <si>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</si>
  <si>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</si>
  <si>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</si>
  <si>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</si>
  <si>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</si>
  <si>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</si>
  <si>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</si>
  <si>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</si>
  <si>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</si>
  <si>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</si>
  <si>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</si>
  <si>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</si>
  <si>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</si>
  <si>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</si>
  <si>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</si>
  <si>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</si>
  <si>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</si>
  <si>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</si>
  <si>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</si>
  <si>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</si>
  <si>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</si>
  <si>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</si>
  <si>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</si>
  <si>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</si>
  <si>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</si>
  <si>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</si>
  <si>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</si>
  <si>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</si>
  <si>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</si>
  <si>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</si>
  <si>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</si>
  <si>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</si>
  <si>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</si>
  <si>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</si>
  <si>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</si>
  <si>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</si>
  <si>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</si>
  <si>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</si>
  <si>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</si>
  <si>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</si>
  <si>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</si>
  <si>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</si>
  <si>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</si>
  <si>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</si>
  <si>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</si>
  <si>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</si>
  <si>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</si>
  <si>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</si>
  <si>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</si>
  <si>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</si>
  <si>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</si>
  <si>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</si>
  <si>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</si>
  <si>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</si>
  <si>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</si>
  <si>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</si>
  <si>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</si>
  <si>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</si>
  <si>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</si>
  <si>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</si>
  <si>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</si>
  <si>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</si>
  <si>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</si>
  <si>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</si>
  <si>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</si>
  <si>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</si>
  <si>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</si>
  <si>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</si>
  <si>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</si>
  <si>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</si>
  <si>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</si>
  <si>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</si>
  <si>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</si>
  <si>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</si>
  <si>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</si>
  <si>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</si>
  <si>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</si>
  <si>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</si>
  <si>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</si>
  <si>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</si>
  <si>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</si>
  <si>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</si>
  <si>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</si>
  <si>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</si>
  <si>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</si>
  <si>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</si>
  <si>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</si>
  <si>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</si>
  <si>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</si>
  <si>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</si>
  <si>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</si>
  <si>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</si>
  <si>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</si>
  <si>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</si>
  <si>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</si>
  <si>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</si>
  <si>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</si>
  <si>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</si>
  <si>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</si>
  <si>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</si>
  <si>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</si>
  <si>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</si>
  <si>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</si>
  <si>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</si>
  <si>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</si>
  <si>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</si>
  <si>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</si>
  <si>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</si>
  <si>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</si>
  <si>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</si>
  <si>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</si>
  <si>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</si>
  <si>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</si>
  <si>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</si>
  <si>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</si>
  <si>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</si>
  <si>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</si>
  <si>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</si>
  <si>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</si>
  <si>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</si>
  <si>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</si>
  <si>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</si>
  <si>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</si>
  <si>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</si>
  <si>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</si>
  <si>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</si>
  <si>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</si>
  <si>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</si>
  <si>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</si>
  <si>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</si>
  <si>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</si>
  <si>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</si>
  <si>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</si>
  <si>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</si>
  <si>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</si>
  <si>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</si>
  <si>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</si>
  <si>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</si>
  <si>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</si>
  <si>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</si>
  <si>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</si>
  <si>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</si>
  <si>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</si>
  <si>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</si>
  <si>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</si>
  <si>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</si>
  <si>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</si>
  <si>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</si>
  <si>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</si>
  <si>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</si>
  <si>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</si>
  <si>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</si>
  <si>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</si>
  <si>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</si>
  <si>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</si>
  <si>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</si>
  <si>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</si>
  <si>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</si>
  <si>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</si>
  <si>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</si>
  <si>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</si>
  <si>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</si>
  <si>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</si>
  <si>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</si>
  <si>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</si>
  <si>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</si>
  <si>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</si>
  <si>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</si>
  <si>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</si>
  <si>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</si>
  <si>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</si>
  <si>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</si>
  <si>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</si>
  <si>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</si>
  <si>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</si>
  <si>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</si>
  <si>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</si>
  <si>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</si>
  <si>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</si>
  <si>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</si>
  <si>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</si>
  <si>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</si>
  <si>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</si>
  <si>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</si>
  <si>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</si>
  <si>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</si>
  <si>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</si>
  <si>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</si>
  <si>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</si>
  <si>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</si>
  <si>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</si>
  <si>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</si>
  <si>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</si>
  <si>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</si>
  <si>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</si>
  <si>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</si>
  <si>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</si>
  <si>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</si>
  <si>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</si>
  <si>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</si>
  <si>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</si>
  <si>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</si>
  <si>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</si>
  <si>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</si>
  <si>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</si>
  <si>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</si>
  <si>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</si>
  <si>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</si>
  <si>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</si>
  <si>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</si>
  <si>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</si>
  <si>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</si>
  <si>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</si>
  <si>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</si>
  <si>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</si>
  <si>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</si>
  <si>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</si>
  <si>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</si>
  <si>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</si>
  <si>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</si>
  <si>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</si>
  <si>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</si>
  <si>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</si>
  <si>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</si>
  <si>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</si>
  <si>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</si>
  <si>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</si>
  <si>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</si>
  <si>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</si>
  <si>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</si>
  <si>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</si>
  <si>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</si>
  <si>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</si>
  <si>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</si>
  <si>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</si>
  <si>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</si>
  <si>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</si>
  <si>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</si>
  <si>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</si>
  <si>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</si>
  <si>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</si>
  <si>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</si>
  <si>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</si>
  <si>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</si>
  <si>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</si>
  <si>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</si>
  <si>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</si>
  <si>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</si>
  <si>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</si>
  <si>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</si>
  <si>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</si>
  <si>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</si>
  <si>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</si>
  <si>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</si>
  <si>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</si>
  <si>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</si>
  <si>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</si>
  <si>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</si>
  <si>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</si>
  <si>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</si>
  <si>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</si>
  <si>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</si>
  <si>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</si>
  <si>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</si>
  <si>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</si>
  <si>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</si>
  <si>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</si>
  <si>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</si>
  <si>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</si>
  <si>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</si>
  <si>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</si>
  <si>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</si>
  <si>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</si>
  <si>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</si>
  <si>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</si>
  <si>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</si>
  <si>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</si>
  <si>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</si>
  <si>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</si>
  <si>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</si>
  <si>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</si>
  <si>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</si>
  <si>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</si>
  <si>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</si>
  <si>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</si>
  <si>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</si>
  <si>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</si>
  <si>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</si>
  <si>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</si>
  <si>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</si>
  <si>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</si>
  <si>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</si>
  <si>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</si>
  <si>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</si>
  <si>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</si>
  <si>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</si>
  <si>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</si>
  <si>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</si>
  <si>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</si>
  <si>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</si>
  <si>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</si>
  <si>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</si>
  <si>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</si>
  <si>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</si>
  <si>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</si>
  <si>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</si>
  <si>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</si>
  <si>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</si>
  <si>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</si>
  <si>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</si>
  <si>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</si>
  <si>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</si>
  <si>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</si>
  <si>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</si>
  <si>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</si>
  <si>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</si>
  <si>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</si>
  <si>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</si>
  <si>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</si>
  <si>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</si>
  <si>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</si>
  <si>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</si>
  <si>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</si>
  <si>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</si>
  <si>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</si>
  <si>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</si>
  <si>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</si>
  <si>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</si>
  <si>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</si>
  <si>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</si>
  <si>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</si>
  <si>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</si>
  <si>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</si>
  <si>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</si>
  <si>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</si>
  <si>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</si>
  <si>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</si>
  <si>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</si>
  <si>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</si>
  <si>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</si>
  <si>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</si>
  <si>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</si>
  <si>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</si>
  <si>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</si>
  <si>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</si>
  <si>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</si>
  <si>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</si>
  <si>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</si>
  <si>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</si>
  <si>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</si>
  <si>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</si>
  <si>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</si>
  <si>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</si>
  <si>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</si>
  <si>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</si>
  <si>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</si>
  <si>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</si>
  <si>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</si>
  <si>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</si>
  <si>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</si>
  <si>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</si>
  <si>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</si>
  <si>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</si>
  <si>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</si>
  <si>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</si>
  <si>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</si>
  <si>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</si>
  <si>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</si>
  <si>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</si>
  <si>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</si>
  <si>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</si>
  <si>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</si>
  <si>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</si>
  <si>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</si>
  <si>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</si>
  <si>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</si>
  <si>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</si>
  <si>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</si>
  <si>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</si>
  <si>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</si>
  <si>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</si>
  <si>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</si>
  <si>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</si>
  <si>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</si>
  <si>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</si>
  <si>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</si>
  <si>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</si>
  <si>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</si>
  <si>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</si>
  <si>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</si>
  <si>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</si>
  <si>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</si>
  <si>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</si>
  <si>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</si>
  <si>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</si>
  <si>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</si>
  <si>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</si>
  <si>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</si>
  <si>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</si>
  <si>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</si>
  <si>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</si>
  <si>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</si>
  <si>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</si>
  <si>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</si>
  <si>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</si>
  <si>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</si>
  <si>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</si>
  <si>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</si>
  <si>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</si>
  <si>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</si>
  <si>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</si>
  <si>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</si>
  <si>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</si>
  <si>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</si>
  <si>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</si>
  <si>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</si>
  <si>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</si>
  <si>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</si>
  <si>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</si>
  <si>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</si>
  <si>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</si>
  <si>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</si>
  <si>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</si>
  <si>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</si>
  <si>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</si>
  <si>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</si>
  <si>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</si>
  <si>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</si>
  <si>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</si>
  <si>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</si>
  <si>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</si>
  <si>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</si>
  <si>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</si>
  <si>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</si>
  <si>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</si>
  <si>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</si>
  <si>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</si>
  <si>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</si>
  <si>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</si>
  <si>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</si>
  <si>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</si>
  <si>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</si>
  <si>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</si>
  <si>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</si>
  <si>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</si>
  <si>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</si>
  <si>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</si>
  <si>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</si>
  <si>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</si>
  <si>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</si>
  <si>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</si>
  <si>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</si>
  <si>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</si>
  <si>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</si>
  <si>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</si>
  <si>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</si>
  <si>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</si>
  <si>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</si>
  <si>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</si>
  <si>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</si>
  <si>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</si>
  <si>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</si>
  <si>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</si>
  <si>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</si>
  <si>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</si>
  <si>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</si>
  <si>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</si>
  <si>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</si>
  <si>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</si>
  <si>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</si>
  <si>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</si>
  <si>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</si>
  <si>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</si>
  <si>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</si>
  <si>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</si>
  <si>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</si>
  <si>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</si>
  <si>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</si>
  <si>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</si>
  <si>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</si>
  <si>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</si>
  <si>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</si>
  <si>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</si>
  <si>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</si>
  <si>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</si>
  <si>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</si>
  <si>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</si>
  <si>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</si>
  <si>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</si>
  <si>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</si>
  <si>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</si>
  <si>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</si>
  <si>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</si>
  <si>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</si>
  <si>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</si>
  <si>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</si>
  <si>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</si>
  <si>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</si>
  <si>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</si>
  <si>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</si>
  <si>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</si>
  <si>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</si>
  <si>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</si>
  <si>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</si>
  <si>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</si>
  <si>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</si>
  <si>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</si>
  <si>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</si>
  <si>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</si>
  <si>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</si>
  <si>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</si>
  <si>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</si>
  <si>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</si>
  <si>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</si>
  <si>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</si>
  <si>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</si>
  <si>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</si>
  <si>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</si>
  <si>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</si>
  <si>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</si>
  <si>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</si>
  <si>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</si>
  <si>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</si>
  <si>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</si>
  <si>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</si>
  <si>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</si>
  <si>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</si>
  <si>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</si>
  <si>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</si>
  <si>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</si>
  <si>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</si>
  <si>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</si>
  <si>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</si>
  <si>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</si>
  <si>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</si>
  <si>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</si>
  <si>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</si>
  <si>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</si>
  <si>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</si>
  <si>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</si>
  <si>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</si>
  <si>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</si>
  <si>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</si>
  <si>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</si>
  <si>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</si>
  <si>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</si>
  <si>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</si>
  <si>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</si>
  <si>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</si>
  <si>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</si>
  <si>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</si>
  <si>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</si>
  <si>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</si>
  <si>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</si>
  <si>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</si>
  <si>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</si>
  <si>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</si>
  <si>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</si>
  <si>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</si>
  <si>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</si>
  <si>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</si>
  <si>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</si>
  <si>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</si>
  <si>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</si>
  <si>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</si>
  <si>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</si>
  <si>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</si>
  <si>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</si>
  <si>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</si>
  <si>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</si>
  <si>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</si>
  <si>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</si>
  <si>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</si>
  <si>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</si>
  <si>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</si>
  <si>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</si>
  <si>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</si>
  <si>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</si>
  <si>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</si>
  <si>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</si>
  <si>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</si>
  <si>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</si>
  <si>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</si>
  <si>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</si>
  <si>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</si>
  <si>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</si>
  <si>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</si>
  <si>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</si>
  <si>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</si>
  <si>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</si>
  <si>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</si>
  <si>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</si>
  <si>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</si>
  <si>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</si>
  <si>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</si>
  <si>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</si>
  <si>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</si>
  <si>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</si>
  <si>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</si>
  <si>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</si>
  <si>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</si>
  <si>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</si>
  <si>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</si>
  <si>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</si>
  <si>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</si>
  <si>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</si>
  <si>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</si>
  <si>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</si>
  <si>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</si>
  <si>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</si>
  <si>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</si>
  <si>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</si>
  <si>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</si>
  <si>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</si>
  <si>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</si>
  <si>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</si>
  <si>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</si>
  <si>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</si>
  <si>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</si>
  <si>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</si>
  <si>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</si>
  <si>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</si>
  <si>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</si>
  <si>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</si>
  <si>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</si>
  <si>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</si>
  <si>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</si>
  <si>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</si>
  <si>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</si>
  <si>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</si>
  <si>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</si>
  <si>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</si>
  <si>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</si>
  <si>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</si>
  <si>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</si>
  <si>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</si>
  <si>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</si>
  <si>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</si>
  <si>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</si>
  <si>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</si>
  <si>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</si>
  <si>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</si>
  <si>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</si>
  <si>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</si>
  <si>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</si>
  <si>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</si>
  <si>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</si>
  <si>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</si>
  <si>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</si>
  <si>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</si>
  <si>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</si>
  <si>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</si>
  <si>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</si>
  <si>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</si>
  <si>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</si>
  <si>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</si>
  <si>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</si>
  <si>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</si>
  <si>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</si>
  <si>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</si>
  <si>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</si>
  <si>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</si>
  <si>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</si>
  <si>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</si>
  <si>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</si>
  <si>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</si>
  <si>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</si>
  <si>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</si>
  <si>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</si>
  <si>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</si>
  <si>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</si>
  <si>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</si>
  <si>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</si>
  <si>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</si>
  <si>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</si>
  <si>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</si>
  <si>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</si>
  <si>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</si>
  <si>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</si>
  <si>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</si>
  <si>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</si>
  <si>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</si>
  <si>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</si>
  <si>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</si>
  <si>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</si>
  <si>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</si>
  <si>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</si>
  <si>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</si>
  <si>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</si>
  <si>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</si>
  <si>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</si>
  <si>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</si>
  <si>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</si>
  <si>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</si>
  <si>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</si>
  <si>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</si>
  <si>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</si>
  <si>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</si>
  <si>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</si>
  <si>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</si>
  <si>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</si>
  <si>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</si>
  <si>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</si>
  <si>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</si>
  <si>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</si>
  <si>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</si>
  <si>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</si>
  <si>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</si>
  <si>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</si>
  <si>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</si>
  <si>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</si>
  <si>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</si>
  <si>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</si>
  <si>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</si>
  <si>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</si>
  <si>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</si>
  <si>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</si>
  <si>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</si>
  <si>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</si>
  <si>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</si>
  <si>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</si>
  <si>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</si>
  <si>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</si>
  <si>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</si>
  <si>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</si>
  <si>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</si>
  <si>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</si>
  <si>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</si>
  <si>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</si>
  <si>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</si>
  <si>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</si>
  <si>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</si>
  <si>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</si>
  <si>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</si>
  <si>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</si>
  <si>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</si>
  <si>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</si>
  <si>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</si>
  <si>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</si>
  <si>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</si>
  <si>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</si>
  <si>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</si>
  <si>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</si>
  <si>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</si>
  <si>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</si>
  <si>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</si>
  <si>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</si>
  <si>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</si>
  <si>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</si>
  <si>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</si>
  <si>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</si>
  <si>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</si>
  <si>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</si>
  <si>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</si>
  <si>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</si>
  <si>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</si>
  <si>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</si>
  <si>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</si>
  <si>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</si>
  <si>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</si>
  <si>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</si>
  <si>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</si>
  <si>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</si>
  <si>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</si>
  <si>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</si>
  <si>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</si>
  <si>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</si>
  <si>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</si>
  <si>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</si>
  <si>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</si>
  <si>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</si>
  <si>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</si>
  <si>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</si>
  <si>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</si>
  <si>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</si>
  <si>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</si>
  <si>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</si>
  <si>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</si>
  <si>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</si>
  <si>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</si>
  <si>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</si>
  <si>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</si>
  <si>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</si>
  <si>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</si>
  <si>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</si>
  <si>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</si>
  <si>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</si>
  <si>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</si>
  <si>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</si>
  <si>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</si>
  <si>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</si>
  <si>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</si>
  <si>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</si>
  <si>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</si>
  <si>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</si>
  <si>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</si>
  <si>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</si>
  <si>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</si>
  <si>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</si>
  <si>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</si>
  <si>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</si>
  <si>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</si>
  <si>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</si>
  <si>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</si>
  <si>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</si>
  <si>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</si>
  <si>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</si>
  <si>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</si>
  <si>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</si>
  <si>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</si>
  <si>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</si>
  <si>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</si>
  <si>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</si>
  <si>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</si>
  <si>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</si>
  <si>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</si>
  <si>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</si>
  <si>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</si>
  <si>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</si>
  <si>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</si>
  <si>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</si>
  <si>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</si>
  <si>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</si>
  <si>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</si>
  <si>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</si>
  <si>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</si>
  <si>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</si>
  <si>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</si>
  <si>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</si>
  <si>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</si>
  <si>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</si>
  <si>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</si>
  <si>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</si>
  <si>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</si>
  <si>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</si>
  <si>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</si>
  <si>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</si>
  <si>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</si>
  <si>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</si>
  <si>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</si>
  <si>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</si>
  <si>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</si>
  <si>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</si>
  <si>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</si>
  <si>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</si>
  <si>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</si>
  <si>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</si>
  <si>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</si>
  <si>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</si>
  <si>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</si>
  <si>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</si>
  <si>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</si>
  <si>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</si>
  <si>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</si>
  <si>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</si>
  <si>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</si>
  <si>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</si>
  <si>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</si>
  <si>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</si>
  <si>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</si>
  <si>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</si>
  <si>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</si>
  <si>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</si>
  <si>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</si>
  <si>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</si>
  <si>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</si>
  <si>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</si>
  <si>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</si>
  <si>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</si>
  <si>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</si>
  <si>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</si>
  <si>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</si>
  <si>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</si>
  <si>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</si>
  <si>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</si>
  <si>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</si>
  <si>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</si>
  <si>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</si>
  <si>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</si>
  <si>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</si>
  <si>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</si>
  <si>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</si>
  <si>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</si>
  <si>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</si>
  <si>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</si>
  <si>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</si>
  <si>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</si>
  <si>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</si>
  <si>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</si>
  <si>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</si>
  <si>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</si>
  <si>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</si>
  <si>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</si>
  <si>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</si>
  <si>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</si>
  <si>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</si>
  <si>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</si>
  <si>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</si>
  <si>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</si>
  <si>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</si>
  <si>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</si>
  <si>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</si>
  <si>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</si>
  <si>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</si>
  <si>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</si>
  <si>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</si>
  <si>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</si>
  <si>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</si>
  <si>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</si>
  <si>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</si>
  <si>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</si>
  <si>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</si>
  <si>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</si>
  <si>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</si>
  <si>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</si>
  <si>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</si>
  <si>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</si>
  <si>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</si>
  <si>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</si>
  <si>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</si>
  <si>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</si>
  <si>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</si>
  <si>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</si>
  <si>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</si>
  <si>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</si>
  <si>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</si>
  <si>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</si>
  <si>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</si>
  <si>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</si>
  <si>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</si>
  <si>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</si>
  <si>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</si>
  <si>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</si>
  <si>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</si>
  <si>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</si>
  <si>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</si>
  <si>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</si>
  <si>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</si>
  <si>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</si>
  <si>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</si>
  <si>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</si>
  <si>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</si>
  <si>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</si>
  <si>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</si>
  <si>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</si>
  <si>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</si>
  <si>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</si>
  <si>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</si>
  <si>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</si>
  <si>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</si>
  <si>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</si>
  <si>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</si>
  <si>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</si>
  <si>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</si>
  <si>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</si>
  <si>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</si>
  <si>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</si>
  <si>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</si>
  <si>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</si>
  <si>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</si>
  <si>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</si>
  <si>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</si>
  <si>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</si>
  <si>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</si>
  <si>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</si>
  <si>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</si>
  <si>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</si>
  <si>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</si>
  <si>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</si>
  <si>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</si>
  <si>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</si>
  <si>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</si>
  <si>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</si>
  <si>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</si>
  <si>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</si>
  <si>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</si>
  <si>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</si>
  <si>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</si>
  <si>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</si>
  <si>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</si>
  <si>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</si>
  <si>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</si>
  <si>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</si>
  <si>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</si>
  <si>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</si>
  <si>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</si>
  <si>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</si>
  <si>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</si>
  <si>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</si>
  <si>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</si>
  <si>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</si>
  <si>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</si>
  <si>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</si>
  <si>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</si>
  <si>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</si>
  <si>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</si>
  <si>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</si>
  <si>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</si>
  <si>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</si>
  <si>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</si>
  <si>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</si>
  <si>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</si>
  <si>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</si>
  <si>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</si>
  <si>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</si>
  <si>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</si>
  <si>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</si>
  <si>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</si>
  <si>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</si>
  <si>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</si>
  <si>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</si>
  <si>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</si>
  <si>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</si>
  <si>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</si>
  <si>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</si>
  <si>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</si>
  <si>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</si>
  <si>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</si>
  <si>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</si>
  <si>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</si>
  <si>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</si>
  <si>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</si>
  <si>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</si>
  <si>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</si>
  <si>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</si>
  <si>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</si>
  <si>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</si>
  <si>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</si>
  <si>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</si>
  <si>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</si>
  <si>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</si>
  <si>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</si>
  <si>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</si>
  <si>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</si>
  <si>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</si>
  <si>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</si>
  <si>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</si>
  <si>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</si>
  <si>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</si>
  <si>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</si>
  <si>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</si>
  <si>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</si>
  <si>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</si>
  <si>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</si>
  <si>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</si>
  <si>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</si>
  <si>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</si>
  <si>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</si>
  <si>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</si>
  <si>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</si>
  <si>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</si>
  <si>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</si>
  <si>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</si>
  <si>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</si>
  <si>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</si>
  <si>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</si>
  <si>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</si>
  <si>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</si>
  <si>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</si>
  <si>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</si>
  <si>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</si>
  <si>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</si>
  <si>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</si>
  <si>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</si>
  <si>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</si>
  <si>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</si>
  <si>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</si>
  <si>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</si>
  <si>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</si>
  <si>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</si>
  <si>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</si>
  <si>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</si>
  <si>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</si>
  <si>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</si>
  <si>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</si>
  <si>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</si>
  <si>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</si>
  <si>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</si>
  <si>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</si>
  <si>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</si>
  <si>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</si>
  <si>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</si>
  <si>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</si>
  <si>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</si>
  <si>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</si>
  <si>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</si>
  <si>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</si>
  <si>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</si>
  <si>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</si>
  <si>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</si>
  <si>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</si>
  <si>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</si>
  <si>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</si>
  <si>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</si>
  <si>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</si>
  <si>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</si>
  <si>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</si>
  <si>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</si>
  <si>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</si>
  <si>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</si>
  <si>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</si>
  <si>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</si>
  <si>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</si>
  <si>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</si>
  <si>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</si>
  <si>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</si>
  <si>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</si>
  <si>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</si>
  <si>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</si>
  <si>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</si>
  <si>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</si>
  <si>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</si>
  <si>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</si>
  <si>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</si>
  <si>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</si>
  <si>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</si>
  <si>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</si>
  <si>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</si>
  <si>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</si>
  <si>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</si>
  <si>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</si>
  <si>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</si>
  <si>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</si>
  <si>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</si>
  <si>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</si>
  <si>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</si>
  <si>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</si>
  <si>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</si>
  <si>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</si>
  <si>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</si>
  <si>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</si>
  <si>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</si>
  <si>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</si>
  <si>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</si>
  <si>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</si>
  <si>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</si>
  <si>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</si>
  <si>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</si>
  <si>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</si>
  <si>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</si>
  <si>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</si>
  <si>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</si>
  <si>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</si>
  <si>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</si>
  <si>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</si>
  <si>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</si>
  <si>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</si>
  <si>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</si>
  <si>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</si>
  <si>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</si>
  <si>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</si>
  <si>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</si>
  <si>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</si>
  <si>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</si>
  <si>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</si>
  <si>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</si>
  <si>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</si>
  <si>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</si>
  <si>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</si>
  <si>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</si>
  <si>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</si>
  <si>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</si>
  <si>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</si>
  <si>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</si>
  <si>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</si>
  <si>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</si>
  <si>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</si>
  <si>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</si>
  <si>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</si>
  <si>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</si>
  <si>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</si>
  <si>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</si>
  <si>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</si>
  <si>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</si>
  <si>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</si>
  <si>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</si>
  <si>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</si>
  <si>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</si>
  <si>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</si>
  <si>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</si>
  <si>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</si>
  <si>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</si>
  <si>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</si>
  <si>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</si>
  <si>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</si>
  <si>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</si>
  <si>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</si>
  <si>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</si>
  <si>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</si>
  <si>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</si>
  <si>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</si>
  <si>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</si>
  <si>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</si>
  <si>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</si>
  <si>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</si>
  <si>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</si>
  <si>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</si>
  <si>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</si>
  <si>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</si>
  <si>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</si>
  <si>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</si>
  <si>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</si>
  <si>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</si>
  <si>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</si>
  <si>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</si>
  <si>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</si>
  <si>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</si>
  <si>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</si>
  <si>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</si>
  <si>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</si>
  <si>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</si>
  <si>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</si>
  <si>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</si>
  <si>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</si>
  <si>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</si>
  <si>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</si>
  <si>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</si>
  <si>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</si>
  <si>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</si>
  <si>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</si>
  <si>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</si>
  <si>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</si>
  <si>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</si>
  <si>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</si>
  <si>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</si>
  <si>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</si>
  <si>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</si>
  <si>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</si>
  <si>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</si>
  <si>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</si>
  <si>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</si>
  <si>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</si>
  <si>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</si>
  <si>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</si>
  <si>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</si>
  <si>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</si>
  <si>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</si>
  <si>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</si>
  <si>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</si>
  <si>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</si>
  <si>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</si>
  <si>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</si>
  <si>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</si>
  <si>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</si>
  <si>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</si>
  <si>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</si>
  <si>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</si>
  <si>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</si>
  <si>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</si>
  <si>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</si>
  <si>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</si>
  <si>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</si>
  <si>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</si>
  <si>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</si>
  <si>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</si>
  <si>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</si>
  <si>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</si>
  <si>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</si>
  <si>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</si>
  <si>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</si>
  <si>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</si>
  <si>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</si>
  <si>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</si>
  <si>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</si>
  <si>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</si>
  <si>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</si>
  <si>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</si>
  <si>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</si>
  <si>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</si>
  <si>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</si>
  <si>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</si>
  <si>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</si>
  <si>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</si>
  <si>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</si>
  <si>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</si>
  <si>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</si>
  <si>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</si>
  <si>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</si>
  <si>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</si>
  <si>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</si>
  <si>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</si>
  <si>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</si>
  <si>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</si>
  <si>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</si>
  <si>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</si>
  <si>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</si>
  <si>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</si>
  <si>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</si>
  <si>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</si>
  <si>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</si>
  <si>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</si>
  <si>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</si>
  <si>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</si>
  <si>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</si>
  <si>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</si>
  <si>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</si>
  <si>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</si>
  <si>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</si>
  <si>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</si>
  <si>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</si>
  <si>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</si>
  <si>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</si>
  <si>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</si>
  <si>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</si>
  <si>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</si>
  <si>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</si>
  <si>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</si>
  <si>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</si>
  <si>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</si>
  <si>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</si>
  <si>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</si>
  <si>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</si>
  <si>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</si>
  <si>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</si>
  <si>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</si>
  <si>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</si>
  <si>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</si>
  <si>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</si>
  <si>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</si>
  <si>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</si>
  <si>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</si>
  <si>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</si>
  <si>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</si>
  <si>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</si>
  <si>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</si>
  <si>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</si>
  <si>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</si>
  <si>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</si>
  <si>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</si>
  <si>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</si>
  <si>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</si>
  <si>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</si>
  <si>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</si>
  <si>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</si>
  <si>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</si>
  <si>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</si>
  <si>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</si>
  <si>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</si>
  <si>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</si>
  <si>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</si>
  <si>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</si>
  <si>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</si>
  <si>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</si>
  <si>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</si>
  <si>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</si>
  <si>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</si>
  <si>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</si>
  <si>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</si>
  <si>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</si>
  <si>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</si>
  <si>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</si>
  <si>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</si>
  <si>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</si>
  <si>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</si>
  <si>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</si>
  <si>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</si>
  <si>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</si>
  <si>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</si>
  <si>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</si>
  <si>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</si>
  <si>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</si>
  <si>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</si>
  <si>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</si>
  <si>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</si>
  <si>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</si>
  <si>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</si>
  <si>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</si>
  <si>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</si>
  <si>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</si>
  <si>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</si>
  <si>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</si>
  <si>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</si>
  <si>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</si>
  <si>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</si>
  <si>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</si>
  <si>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</si>
  <si>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</si>
  <si>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</si>
  <si>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</si>
  <si>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</si>
  <si>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</si>
  <si>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</si>
  <si>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</si>
  <si>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</si>
  <si>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</si>
  <si>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</si>
  <si>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</si>
  <si>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</si>
  <si>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</si>
  <si>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</si>
  <si>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</si>
  <si>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</si>
  <si>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</si>
  <si>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</si>
  <si>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</si>
  <si>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</si>
  <si>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</si>
  <si>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</si>
  <si>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</si>
  <si>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</si>
  <si>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</si>
  <si>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</si>
  <si>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</si>
  <si>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</si>
  <si>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</si>
  <si>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</si>
  <si>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</si>
  <si>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</si>
  <si>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</si>
  <si>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</si>
  <si>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</si>
  <si>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</si>
  <si>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</si>
  <si>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</si>
  <si>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</si>
  <si>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</si>
  <si>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</si>
  <si>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</si>
  <si>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</si>
  <si>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</si>
  <si>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</si>
  <si>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</si>
  <si>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</si>
  <si>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</si>
  <si>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</si>
  <si>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</si>
  <si>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</si>
  <si>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</si>
  <si>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</si>
  <si>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</si>
  <si>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</si>
  <si>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</si>
  <si>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</si>
  <si>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</si>
  <si>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</si>
  <si>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</si>
  <si>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</si>
  <si>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</si>
  <si>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</si>
  <si>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</si>
  <si>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</si>
  <si>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</si>
  <si>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</si>
  <si>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</si>
  <si>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</si>
  <si>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</si>
  <si>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</si>
  <si>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</si>
  <si>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</si>
  <si>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</si>
  <si>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</si>
  <si>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</si>
  <si>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</si>
  <si>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</si>
  <si>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</si>
  <si>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</si>
  <si>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</si>
  <si>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</si>
  <si>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</si>
  <si>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</si>
  <si>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</si>
  <si>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</si>
  <si>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</si>
  <si>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</si>
  <si>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</si>
  <si>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</si>
  <si>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</si>
  <si>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</si>
  <si>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</si>
  <si>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</si>
  <si>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</si>
  <si>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</si>
  <si>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</si>
  <si>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</si>
  <si>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</si>
  <si>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</si>
  <si>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</si>
  <si>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</si>
  <si>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</si>
  <si>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</si>
  <si>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</si>
  <si>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</si>
  <si>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</si>
  <si>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</si>
  <si>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</si>
  <si>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</si>
  <si>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</si>
  <si>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</si>
  <si>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</si>
  <si>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</si>
  <si>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</si>
  <si>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</si>
  <si>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</si>
  <si>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</si>
  <si>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</si>
  <si>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</si>
  <si>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</si>
  <si>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</si>
  <si>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</si>
  <si>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</si>
  <si>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</si>
  <si>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</si>
  <si>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</si>
  <si>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</si>
  <si>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</si>
  <si>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</si>
  <si>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</si>
  <si>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</si>
  <si>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</si>
  <si>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</si>
  <si>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</si>
  <si>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</si>
  <si>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</si>
  <si>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</si>
  <si>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</si>
  <si>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</si>
  <si>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</si>
  <si>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</si>
  <si>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</si>
  <si>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</si>
  <si>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</si>
  <si>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</si>
  <si>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</si>
  <si>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</si>
  <si>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</si>
  <si>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</si>
  <si>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</si>
  <si>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</si>
  <si>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</si>
  <si>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</si>
  <si>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</si>
  <si>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</si>
  <si>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</si>
  <si>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</si>
  <si>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</si>
  <si>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</si>
  <si>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</si>
  <si>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</si>
  <si>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</si>
  <si>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</si>
  <si>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</si>
  <si>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</si>
  <si>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</si>
  <si>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</si>
  <si>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</si>
  <si>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</si>
  <si>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</si>
  <si>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</si>
  <si>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</si>
  <si>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</si>
  <si>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</si>
  <si>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</si>
  <si>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</si>
  <si>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</si>
  <si>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</si>
  <si>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</si>
  <si>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</si>
  <si>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</si>
  <si>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</si>
  <si>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</si>
  <si>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</si>
  <si>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</si>
  <si>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</si>
  <si>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</si>
  <si>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</si>
  <si>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</si>
  <si>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</si>
  <si>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</si>
  <si>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</si>
  <si>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</si>
  <si>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</si>
  <si>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</si>
  <si>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</si>
  <si>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</si>
  <si>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</si>
  <si>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</si>
  <si>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</si>
  <si>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</si>
  <si>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</si>
  <si>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</si>
  <si>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</si>
  <si>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</si>
  <si>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</si>
  <si>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</si>
  <si>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</si>
  <si>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</si>
  <si>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</si>
  <si>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</si>
  <si>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</si>
  <si>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</si>
  <si>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</si>
  <si>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</si>
  <si>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</si>
  <si>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</si>
  <si>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</si>
  <si>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</si>
  <si>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</si>
  <si>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</si>
  <si>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</si>
  <si>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</si>
  <si>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</si>
  <si>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</si>
  <si>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</si>
  <si>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</si>
  <si>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</si>
  <si>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</si>
  <si>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</si>
  <si>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</si>
  <si>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</si>
  <si>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</si>
  <si>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</si>
  <si>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</si>
  <si>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</si>
  <si>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</si>
  <si>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</si>
  <si>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</si>
  <si>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</si>
  <si>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</si>
  <si>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</si>
  <si>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</si>
  <si>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</si>
  <si>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</si>
  <si>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</si>
  <si>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</si>
  <si>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</si>
  <si>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</si>
  <si>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</si>
  <si>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</si>
  <si>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</si>
  <si>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</si>
  <si>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</si>
  <si>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</si>
  <si>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</si>
  <si>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</si>
  <si>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</si>
  <si>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</si>
  <si>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</si>
  <si>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</si>
  <si>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</si>
  <si>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</si>
  <si>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</si>
  <si>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</si>
  <si>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</si>
  <si>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</si>
  <si>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</si>
  <si>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</si>
  <si>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</si>
  <si>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</si>
  <si>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</si>
  <si>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</si>
  <si>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</si>
  <si>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</si>
  <si>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</si>
  <si>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</si>
  <si>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</si>
  <si>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</si>
  <si>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</si>
  <si>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</si>
  <si>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</si>
  <si>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</si>
  <si>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</si>
  <si>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</si>
  <si>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</si>
  <si>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</si>
  <si>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</si>
  <si>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</si>
  <si>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</si>
  <si>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</si>
  <si>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</si>
  <si>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</si>
  <si>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</si>
  <si>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</si>
  <si>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</si>
  <si>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</si>
  <si>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</si>
  <si>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</si>
  <si>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</si>
  <si>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</si>
  <si>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</si>
  <si>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</si>
  <si>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</si>
  <si>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</si>
  <si>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</si>
  <si>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</si>
  <si>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</si>
  <si>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</si>
  <si>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</si>
  <si>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</si>
  <si>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</si>
  <si>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</si>
  <si>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</si>
  <si>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</si>
  <si>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</si>
  <si>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</si>
  <si>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</si>
  <si>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</si>
  <si>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</si>
  <si>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</si>
  <si>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</si>
  <si>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</si>
  <si>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</si>
  <si>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</si>
  <si>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</si>
  <si>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</si>
  <si>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</si>
  <si>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</si>
  <si>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</si>
  <si>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</si>
  <si>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</si>
  <si>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</si>
  <si>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</si>
  <si>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</si>
  <si>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</si>
  <si>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</si>
  <si>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</si>
  <si>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</si>
  <si>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</si>
  <si>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</si>
  <si>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</si>
  <si>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</si>
  <si>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</si>
  <si>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</si>
  <si>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</si>
  <si>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</si>
  <si>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</si>
  <si>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</si>
  <si>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</si>
  <si>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</si>
  <si>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</si>
  <si>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</si>
  <si>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</si>
  <si>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</si>
  <si>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</si>
  <si>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</si>
  <si>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</si>
  <si>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</si>
  <si>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</si>
  <si>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</si>
  <si>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</si>
  <si>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</si>
  <si>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</si>
  <si>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</si>
  <si>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</si>
  <si>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</si>
  <si>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</si>
  <si>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</si>
  <si>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</si>
  <si>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</si>
  <si>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</si>
  <si>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</si>
  <si>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</si>
  <si>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</si>
  <si>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</si>
  <si>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</si>
  <si>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</si>
  <si>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</si>
  <si>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</si>
  <si>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</si>
  <si>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</si>
  <si>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</si>
  <si>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</si>
  <si>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</si>
  <si>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</si>
  <si>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</si>
  <si>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</si>
  <si>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</si>
  <si>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</si>
  <si>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</si>
  <si>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</si>
  <si>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</si>
  <si>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</si>
  <si>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</si>
  <si>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</si>
  <si>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</si>
  <si>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</si>
  <si>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</si>
  <si>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</si>
  <si>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</si>
  <si>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</si>
  <si>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</si>
  <si>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</si>
  <si>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</si>
  <si>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</si>
  <si>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</si>
  <si>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</si>
  <si>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</si>
  <si>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</si>
  <si>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</si>
  <si>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</si>
  <si>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</si>
  <si>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</si>
  <si>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</si>
  <si>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</si>
  <si>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</si>
  <si>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</si>
  <si>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</si>
  <si>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</si>
  <si>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</si>
  <si>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</si>
  <si>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</si>
  <si>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</si>
  <si>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</si>
  <si>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</si>
  <si>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</si>
  <si>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</si>
  <si>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</si>
  <si>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</si>
  <si>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</si>
  <si>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</si>
  <si>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</si>
  <si>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</si>
  <si>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</si>
  <si>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</si>
  <si>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</si>
  <si>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</si>
  <si>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</si>
  <si>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</si>
  <si>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</si>
  <si>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</si>
  <si>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</si>
  <si>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</si>
  <si>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</si>
  <si>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</si>
  <si>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</si>
  <si>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</si>
  <si>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</si>
  <si>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</si>
  <si>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</si>
  <si>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</si>
  <si>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</si>
  <si>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</si>
  <si>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</si>
  <si>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</si>
  <si>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</si>
  <si>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</si>
  <si>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</si>
  <si>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</si>
  <si>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</si>
  <si>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</si>
  <si>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</si>
  <si>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</si>
  <si>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</si>
  <si>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</si>
  <si>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</si>
  <si>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</si>
  <si>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</si>
  <si>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</si>
  <si>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</si>
  <si>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</si>
  <si>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</si>
  <si>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</si>
  <si>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</si>
  <si>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</si>
  <si>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</si>
  <si>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</si>
  <si>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</si>
  <si>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</si>
  <si>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</si>
  <si>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</si>
  <si>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</si>
  <si>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</si>
  <si>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</si>
  <si>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</si>
  <si>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</si>
  <si>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</si>
  <si>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</si>
  <si>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</si>
  <si>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</si>
  <si>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</si>
  <si>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</si>
  <si>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</si>
  <si>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</si>
  <si>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</si>
  <si>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</si>
  <si>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</si>
  <si>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</si>
  <si>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</si>
  <si>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</si>
  <si>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</si>
  <si>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</si>
  <si>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</si>
  <si>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</si>
  <si>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</si>
  <si>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</si>
  <si>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</si>
  <si>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</si>
  <si>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</si>
  <si>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</si>
  <si>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</si>
  <si>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</si>
  <si>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</si>
  <si>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</si>
  <si>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</si>
  <si>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</si>
  <si>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</si>
  <si>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</si>
  <si>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</si>
  <si>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</si>
  <si>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</si>
  <si>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</si>
  <si>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</si>
  <si>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</si>
  <si>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</si>
  <si>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</si>
  <si>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</si>
  <si>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</si>
  <si>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</si>
  <si>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</si>
  <si>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</si>
  <si>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</si>
  <si>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</si>
  <si>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</si>
  <si>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</si>
  <si>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</si>
  <si>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</si>
  <si>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</si>
  <si>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</si>
  <si>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</si>
  <si>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</si>
  <si>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</si>
  <si>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</si>
  <si>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</si>
  <si>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</si>
  <si>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</si>
  <si>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</si>
  <si>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</si>
  <si>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</si>
  <si>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</si>
  <si>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</si>
  <si>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</si>
  <si>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</si>
  <si>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</si>
  <si>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</si>
  <si>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</si>
  <si>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</si>
  <si>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</si>
  <si>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</si>
  <si>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</si>
  <si>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</si>
  <si>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</si>
  <si>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</si>
  <si>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</si>
  <si>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</si>
  <si>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</si>
  <si>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</si>
  <si>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</si>
  <si>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</si>
  <si>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</si>
  <si>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</si>
  <si>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</si>
  <si>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</si>
  <si>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</si>
  <si>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</si>
  <si>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</si>
  <si>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</si>
  <si>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</si>
  <si>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</si>
  <si>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</si>
  <si>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</si>
  <si>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</si>
  <si>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</si>
  <si>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</si>
  <si>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</si>
  <si>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</si>
  <si>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</si>
  <si>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</si>
  <si>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</si>
  <si>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</si>
  <si>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</si>
  <si>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</si>
  <si>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</si>
  <si>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</si>
  <si>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</si>
  <si>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</si>
  <si>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</si>
  <si>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</si>
  <si>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</si>
  <si>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</si>
  <si>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</si>
  <si>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</si>
  <si>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</si>
  <si>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</si>
  <si>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</si>
  <si>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</si>
  <si>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</si>
  <si>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</si>
  <si>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</si>
  <si>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</si>
  <si>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</si>
  <si>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</si>
  <si>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</si>
  <si>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</si>
  <si>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</si>
  <si>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</si>
  <si>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</si>
  <si>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</si>
  <si>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</si>
  <si>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</si>
  <si>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</si>
  <si>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</si>
  <si>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</si>
  <si>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</si>
  <si>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</si>
  <si>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</si>
  <si>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</si>
  <si>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</si>
  <si>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</si>
  <si>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</si>
  <si>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</si>
  <si>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</si>
  <si>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</si>
  <si>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</si>
  <si>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</si>
  <si>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</si>
  <si>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</si>
  <si>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</si>
  <si>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</si>
  <si>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</si>
  <si>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</si>
  <si>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</si>
  <si>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</si>
  <si>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</si>
  <si>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</si>
  <si>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</si>
  <si>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</si>
  <si>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</si>
  <si>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</si>
  <si>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</si>
  <si>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</si>
  <si>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</si>
  <si>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</si>
  <si>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</si>
  <si>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</si>
  <si>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</si>
  <si>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</si>
  <si>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</si>
  <si>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</si>
  <si>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</si>
  <si>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</si>
  <si>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</si>
  <si>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</si>
  <si>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</si>
  <si>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</si>
  <si>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</si>
  <si>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</si>
  <si>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</si>
  <si>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</si>
  <si>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</si>
  <si>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</si>
  <si>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</si>
  <si>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</si>
  <si>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</si>
  <si>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</si>
  <si>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</si>
  <si>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</si>
  <si>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</si>
  <si>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</si>
  <si>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</si>
  <si>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</si>
  <si>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</si>
  <si>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</si>
  <si>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</si>
  <si>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</si>
  <si>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</si>
  <si>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</si>
  <si>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</si>
  <si>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</si>
  <si>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</si>
  <si>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</si>
  <si>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</si>
  <si>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</si>
  <si>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</si>
  <si>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</si>
  <si>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</si>
  <si>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</si>
  <si>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</si>
  <si>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</si>
  <si>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</si>
  <si>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</si>
  <si>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</si>
  <si>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</si>
  <si>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</si>
  <si>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</si>
  <si>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</si>
  <si>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</si>
  <si>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</si>
  <si>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</si>
  <si>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</si>
  <si>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</si>
  <si>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</si>
  <si>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</si>
  <si>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</si>
  <si>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</si>
  <si>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</si>
  <si>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</si>
  <si>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</si>
  <si>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</si>
  <si>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</si>
  <si>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</si>
  <si>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</si>
  <si>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</si>
  <si>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</si>
  <si>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</si>
  <si>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</si>
  <si>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</si>
  <si>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</si>
  <si>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</si>
  <si>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</si>
  <si>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</si>
  <si>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</si>
  <si>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</si>
  <si>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</si>
  <si>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</si>
  <si>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</si>
  <si>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</si>
  <si>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</si>
  <si>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</si>
  <si>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</si>
  <si>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</si>
  <si>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</si>
  <si>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</si>
  <si>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</si>
  <si>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</si>
  <si>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</si>
  <si>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</si>
  <si>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</si>
  <si>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</si>
  <si>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</si>
  <si>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</si>
  <si>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</si>
  <si>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</si>
  <si>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</si>
  <si>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</si>
  <si>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</si>
  <si>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</si>
  <si>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</si>
  <si>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</si>
  <si>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</si>
  <si>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</si>
  <si>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</si>
  <si>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</si>
  <si>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</si>
  <si>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</si>
  <si>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</si>
  <si>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</si>
  <si>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</si>
  <si>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</si>
  <si>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</si>
  <si>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</si>
  <si>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</si>
  <si>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</si>
  <si>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</si>
  <si>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</si>
  <si>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</si>
  <si>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</si>
  <si>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</si>
  <si>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</si>
  <si>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</si>
  <si>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</si>
  <si>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</si>
  <si>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</si>
  <si>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</si>
  <si>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</si>
  <si>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</si>
  <si>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</si>
  <si>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</si>
  <si>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</si>
  <si>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</si>
  <si>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</si>
  <si>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</si>
  <si>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</si>
  <si>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</si>
  <si>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</si>
  <si>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</si>
  <si>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</si>
  <si>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</si>
  <si>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</si>
  <si>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</si>
  <si>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</si>
  <si>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</si>
  <si>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</si>
  <si>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</si>
  <si>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</si>
  <si>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</si>
  <si>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</si>
  <si>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</si>
  <si>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</si>
  <si>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</si>
  <si>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</si>
  <si>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</si>
  <si>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</si>
  <si>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</si>
  <si>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</si>
  <si>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</si>
  <si>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</si>
  <si>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</si>
  <si>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</si>
  <si>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</si>
  <si>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</si>
  <si>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</si>
  <si>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</si>
  <si>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</si>
  <si>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</si>
  <si>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</si>
  <si>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</si>
  <si>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</si>
  <si>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</si>
  <si>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</si>
  <si>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</si>
  <si>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</si>
  <si>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</si>
  <si>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</si>
  <si>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</si>
  <si>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</si>
  <si>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</si>
  <si>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</si>
  <si>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</si>
  <si>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</si>
  <si>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</si>
  <si>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</si>
  <si>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</si>
  <si>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</si>
  <si>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</si>
  <si>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</si>
  <si>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</si>
  <si>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</si>
  <si>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</si>
  <si>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</si>
  <si>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</si>
  <si>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</si>
  <si>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</si>
  <si>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</si>
  <si>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</si>
  <si>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</si>
  <si>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</si>
  <si>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</si>
  <si>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</si>
  <si>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</si>
  <si>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</si>
  <si>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</si>
  <si>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</si>
  <si>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</si>
  <si>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</si>
  <si>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</si>
  <si>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</si>
  <si>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</si>
  <si>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</si>
  <si>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</si>
  <si>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</si>
  <si>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</si>
  <si>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</si>
  <si>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</si>
  <si>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</si>
  <si>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</si>
  <si>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</si>
  <si>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</si>
  <si>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</si>
  <si>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</si>
  <si>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</si>
  <si>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</si>
  <si>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</si>
  <si>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</si>
  <si>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</si>
  <si>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</si>
  <si>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</si>
  <si>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</si>
  <si>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</si>
  <si>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</si>
  <si>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</si>
  <si>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</si>
  <si>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</si>
  <si>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</si>
  <si>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</si>
  <si>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</si>
  <si>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</si>
  <si>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</si>
  <si>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</si>
  <si>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</si>
  <si>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</si>
  <si>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</si>
  <si>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</si>
  <si>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</si>
  <si>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</si>
  <si>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</si>
  <si>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</si>
  <si>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</si>
  <si>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</si>
  <si>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</si>
  <si>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</si>
  <si>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</si>
  <si>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</si>
  <si>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</si>
  <si>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</si>
  <si>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</si>
  <si>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</si>
  <si>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</si>
  <si>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</si>
  <si>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</si>
  <si>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</si>
  <si>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</si>
  <si>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</si>
  <si>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</si>
  <si>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</si>
  <si>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</si>
  <si>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</si>
  <si>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</si>
  <si>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</si>
  <si>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</si>
  <si>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</si>
  <si>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</si>
  <si>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</si>
  <si>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</si>
  <si>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</si>
  <si>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</si>
  <si>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</si>
  <si>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</si>
  <si>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</si>
  <si>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</si>
  <si>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</si>
  <si>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</si>
  <si>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</si>
  <si>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</si>
  <si>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</si>
  <si>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</si>
  <si>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</si>
  <si>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</si>
  <si>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</si>
  <si>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</si>
  <si>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</si>
  <si>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</si>
  <si>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</si>
  <si>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</si>
  <si>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</si>
  <si>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</si>
  <si>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</si>
  <si>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</si>
  <si>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</si>
  <si>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</si>
  <si>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</si>
  <si>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</si>
  <si>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</si>
  <si>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</si>
  <si>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</si>
  <si>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</si>
  <si>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</si>
  <si>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</si>
  <si>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</si>
  <si>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</si>
  <si>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</si>
  <si>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</si>
  <si>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</si>
  <si>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</si>
  <si>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</si>
  <si>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</si>
  <si>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</si>
  <si>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</si>
  <si>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</si>
  <si>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</si>
  <si>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</si>
  <si>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</si>
  <si>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</si>
  <si>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</si>
  <si>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</si>
  <si>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</si>
  <si>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</si>
  <si>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</si>
  <si>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</si>
  <si>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</si>
  <si>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</si>
  <si>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</si>
  <si>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</si>
  <si>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</si>
  <si>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</si>
  <si>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</si>
  <si>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</si>
  <si>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</si>
  <si>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</si>
  <si>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</si>
  <si>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</si>
  <si>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</si>
  <si>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</si>
  <si>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</si>
  <si>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</si>
  <si>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</si>
  <si>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</si>
  <si>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</si>
  <si>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</si>
  <si>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</si>
  <si>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</si>
  <si>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</si>
  <si>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</si>
  <si>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</si>
  <si>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</si>
  <si>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</si>
  <si>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</si>
  <si>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</si>
  <si>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</si>
  <si>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</si>
  <si>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</si>
  <si>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</si>
  <si>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</si>
  <si>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</si>
  <si>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</si>
  <si>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</si>
  <si>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</si>
  <si>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</si>
  <si>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</si>
  <si>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</si>
  <si>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</si>
  <si>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</si>
  <si>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</si>
  <si>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</si>
  <si>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</si>
  <si>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</si>
  <si>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</si>
  <si>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</si>
  <si>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</si>
  <si>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</si>
  <si>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</si>
  <si>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</si>
  <si>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</si>
  <si>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</si>
  <si>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</si>
  <si>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</si>
  <si>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</si>
  <si>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</si>
  <si>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</si>
  <si>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</si>
  <si>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</si>
  <si>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</si>
  <si>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</si>
  <si>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</si>
  <si>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</si>
  <si>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</si>
  <si>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</si>
  <si>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</si>
  <si>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</si>
  <si>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</si>
  <si>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</si>
  <si>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</si>
  <si>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</si>
  <si>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</si>
  <si>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</si>
  <si>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</si>
  <si>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</si>
  <si>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</si>
  <si>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</si>
  <si>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</si>
  <si>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</si>
  <si>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</si>
  <si>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</si>
  <si>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</si>
  <si>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</si>
  <si>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</si>
  <si>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</si>
  <si>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</si>
  <si>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</si>
  <si>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</si>
  <si>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</si>
  <si>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</si>
  <si>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</si>
  <si>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</si>
  <si>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</si>
  <si>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</si>
  <si>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</si>
  <si>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</si>
  <si>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</si>
  <si>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</si>
  <si>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</si>
  <si>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</si>
  <si>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</si>
  <si>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</si>
  <si>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</si>
  <si>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</si>
  <si>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</si>
  <si>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</si>
  <si>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</si>
  <si>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</si>
  <si>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</si>
  <si>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</si>
  <si>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</si>
  <si>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</si>
  <si>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</si>
  <si>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</si>
  <si>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</si>
  <si>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</si>
  <si>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</si>
  <si>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</si>
  <si>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</si>
  <si>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</si>
  <si>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</si>
  <si>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</si>
  <si>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</si>
  <si>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</si>
  <si>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</si>
  <si>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</si>
  <si>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</si>
  <si>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</si>
  <si>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</si>
  <si>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</si>
  <si>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</si>
  <si>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</si>
  <si>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</si>
  <si>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</si>
  <si>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</si>
  <si>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</si>
  <si>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</si>
  <si>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</si>
  <si>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</si>
  <si>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</si>
  <si>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</si>
  <si>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</si>
  <si>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</si>
  <si>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</si>
  <si>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</si>
  <si>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</si>
  <si>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</si>
  <si>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</si>
  <si>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</si>
  <si>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</si>
  <si>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</si>
  <si>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</si>
  <si>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</si>
  <si>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</si>
  <si>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</si>
  <si>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</si>
  <si>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</si>
  <si>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</si>
  <si>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</si>
  <si>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</si>
  <si>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</si>
  <si>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</si>
  <si>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</si>
  <si>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</si>
  <si>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</si>
  <si>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</si>
  <si>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</si>
  <si>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</si>
  <si>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</si>
  <si>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</si>
  <si>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</si>
  <si>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</si>
  <si>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</si>
  <si>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</si>
  <si>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</si>
  <si>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</si>
  <si>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</si>
  <si>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</si>
  <si>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</si>
  <si>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</si>
  <si>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</si>
  <si>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</si>
  <si>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</si>
  <si>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</si>
  <si>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</si>
  <si>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</si>
  <si>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</si>
  <si>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</si>
  <si>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</si>
  <si>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</si>
  <si>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</si>
  <si>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</si>
  <si>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</si>
  <si>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</si>
  <si>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</si>
  <si>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</si>
  <si>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</si>
  <si>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</si>
  <si>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</si>
  <si>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</si>
  <si>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</si>
  <si>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</si>
  <si>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</si>
  <si>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</si>
  <si>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</si>
  <si>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</si>
  <si>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</si>
  <si>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</si>
  <si>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</si>
  <si>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</si>
  <si>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</si>
  <si>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</si>
  <si>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</si>
  <si>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</si>
  <si>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</si>
  <si>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</si>
  <si>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</si>
  <si>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</si>
  <si>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</si>
  <si>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</si>
  <si>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</si>
  <si>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</si>
  <si>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</si>
  <si>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</si>
  <si>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</si>
  <si>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</si>
  <si>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</si>
  <si>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</si>
  <si>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</si>
  <si>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</si>
  <si>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</si>
  <si>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</si>
  <si>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</si>
  <si>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</si>
  <si>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</si>
  <si>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</si>
  <si>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</si>
  <si>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</si>
  <si>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</si>
  <si>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</si>
  <si>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</si>
  <si>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</si>
  <si>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</si>
  <si>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</si>
  <si>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</si>
  <si>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</si>
  <si>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</si>
  <si>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</si>
  <si>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</si>
  <si>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</si>
  <si>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</si>
  <si>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</si>
  <si>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</si>
  <si>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</si>
  <si>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</si>
  <si>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</si>
  <si>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</si>
  <si>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</si>
  <si>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</si>
  <si>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</si>
  <si>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</si>
  <si>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</si>
  <si>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</si>
  <si>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</si>
  <si>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</si>
  <si>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</si>
  <si>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</si>
  <si>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</si>
  <si>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</si>
  <si>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</si>
  <si>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</si>
  <si>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</si>
  <si>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</si>
  <si>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</si>
  <si>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</si>
  <si>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</si>
  <si>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</si>
  <si>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</si>
  <si>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</si>
  <si>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</si>
  <si>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</si>
  <si>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</si>
  <si>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</si>
  <si>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</si>
  <si>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</si>
  <si>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</si>
  <si>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</si>
  <si>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</si>
  <si>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</si>
  <si>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</si>
  <si>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</si>
  <si>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</si>
  <si>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</si>
  <si>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</si>
  <si>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</si>
  <si>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</si>
  <si>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</si>
  <si>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</si>
  <si>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</si>
  <si>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</si>
  <si>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</si>
  <si>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</si>
  <si>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</si>
  <si>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</si>
  <si>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</si>
  <si>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</si>
  <si>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</si>
  <si>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</si>
  <si>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</si>
  <si>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</si>
  <si>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</si>
  <si>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</si>
  <si>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</si>
  <si>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</si>
  <si>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</si>
  <si>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</si>
  <si>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</si>
  <si>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</si>
  <si>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</si>
  <si>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</si>
  <si>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</si>
  <si>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</si>
  <si>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</si>
  <si>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</si>
  <si>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</si>
  <si>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</si>
  <si>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</si>
  <si>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</si>
  <si>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</si>
  <si>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</si>
  <si>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</si>
  <si>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</si>
  <si>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</si>
  <si>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</si>
  <si>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</si>
  <si>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</si>
  <si>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</si>
  <si>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</si>
  <si>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</si>
  <si>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</si>
  <si>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</si>
  <si>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</si>
  <si>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</si>
  <si>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</si>
  <si>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</si>
  <si>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</si>
  <si>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</si>
  <si>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</si>
  <si>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</si>
  <si>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</si>
  <si>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</si>
  <si>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</si>
  <si>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</si>
  <si>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</si>
  <si>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</si>
  <si>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</si>
  <si>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</si>
  <si>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</si>
  <si>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</si>
  <si>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</si>
  <si>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</si>
  <si>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</si>
  <si>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</si>
  <si>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</si>
  <si>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</si>
  <si>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</si>
  <si>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</si>
  <si>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</si>
  <si>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</si>
  <si>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</si>
  <si>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</si>
  <si>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</si>
  <si>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</si>
  <si>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</si>
  <si>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</si>
  <si>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</si>
  <si>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</si>
  <si>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</si>
  <si>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</si>
  <si>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</si>
  <si>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</si>
  <si>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</si>
  <si>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</si>
  <si>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</si>
  <si>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</si>
  <si>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</si>
  <si>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</si>
  <si>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</si>
  <si>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</si>
  <si>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</si>
  <si>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</si>
  <si>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</si>
  <si>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</si>
  <si>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</si>
  <si>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</si>
  <si>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</si>
  <si>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</si>
  <si>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</si>
  <si>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</si>
  <si>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</si>
  <si>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</si>
  <si>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</si>
  <si>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</si>
  <si>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</si>
  <si>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</si>
  <si>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</si>
  <si>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</si>
  <si>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</si>
  <si>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</si>
  <si>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</si>
  <si>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</si>
  <si>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</si>
  <si>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</si>
  <si>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</si>
  <si>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</si>
  <si>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</si>
  <si>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</si>
  <si>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</si>
  <si>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</si>
  <si>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</si>
  <si>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</si>
  <si>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</si>
  <si>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</si>
  <si>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</si>
  <si>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</si>
  <si>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</si>
  <si>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</si>
  <si>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</si>
  <si>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</si>
  <si>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</si>
  <si>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</si>
  <si>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</si>
  <si>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</si>
  <si>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</si>
  <si>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</si>
  <si>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</si>
  <si>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</si>
  <si>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</si>
  <si>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</si>
  <si>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</si>
  <si>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</si>
  <si>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</si>
  <si>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</si>
  <si>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</si>
  <si>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</si>
  <si>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</si>
  <si>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</si>
  <si>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</si>
  <si>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</si>
  <si>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</si>
  <si>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</si>
  <si>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</si>
  <si>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</si>
  <si>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</si>
  <si>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</si>
  <si>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</si>
  <si>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</si>
  <si>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</si>
  <si>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</si>
  <si>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</si>
  <si>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</si>
  <si>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</si>
  <si>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</si>
  <si>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</si>
  <si>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</si>
  <si>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</si>
  <si>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</si>
  <si>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</si>
  <si>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</si>
  <si>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</si>
  <si>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</si>
  <si>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</si>
  <si>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</si>
  <si>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</si>
  <si>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</si>
  <si>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</si>
  <si>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</si>
  <si>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</si>
  <si>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</si>
  <si>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</si>
  <si>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</si>
  <si>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</si>
  <si>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</si>
  <si>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</si>
  <si>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</si>
  <si>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</si>
  <si>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</si>
  <si>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</si>
  <si>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</si>
  <si>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</si>
  <si>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</si>
  <si>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</si>
  <si>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</si>
  <si>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</si>
  <si>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</si>
  <si>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</si>
  <si>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</si>
  <si>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</si>
  <si>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</si>
  <si>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</si>
  <si>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</si>
  <si>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</si>
  <si>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</si>
  <si>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</si>
  <si>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</si>
  <si>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</si>
  <si>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</si>
  <si>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</si>
  <si>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</si>
  <si>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</si>
  <si>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</si>
  <si>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</si>
  <si>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</si>
  <si>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</si>
  <si>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</si>
  <si>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</si>
  <si>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</si>
  <si>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</si>
  <si>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</si>
  <si>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</si>
  <si>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</si>
  <si>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</si>
  <si>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</si>
  <si>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</si>
  <si>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</si>
  <si>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</si>
  <si>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</si>
  <si>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</si>
  <si>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</si>
  <si>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</si>
  <si>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</si>
  <si>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</si>
  <si>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</si>
  <si>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</si>
  <si>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</si>
  <si>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</si>
  <si>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</si>
  <si>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</si>
  <si>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</si>
  <si>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</si>
  <si>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</si>
  <si>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</si>
  <si>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</si>
  <si>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</si>
  <si>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</si>
  <si>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</si>
  <si>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</si>
  <si>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</si>
  <si>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</si>
  <si>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</si>
  <si>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</si>
  <si>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</si>
  <si>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</si>
  <si>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</si>
  <si>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</si>
  <si>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</si>
  <si>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</si>
  <si>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</si>
  <si>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</si>
  <si>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</si>
  <si>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</si>
  <si>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</si>
  <si>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</si>
  <si>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</si>
  <si>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</si>
  <si>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</si>
  <si>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</si>
  <si>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</si>
  <si>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</si>
  <si>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</si>
  <si>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</si>
  <si>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</si>
  <si>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</si>
  <si>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</si>
  <si>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</si>
  <si>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</si>
  <si>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</si>
  <si>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</si>
  <si>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</si>
  <si>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</si>
  <si>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</si>
  <si>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</si>
  <si>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</si>
  <si>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</si>
  <si>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</si>
  <si>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</si>
  <si>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</si>
  <si>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</si>
  <si>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</si>
  <si>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</si>
  <si>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</si>
  <si>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</si>
  <si>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</si>
  <si>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</si>
  <si>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</si>
  <si>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</si>
  <si>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</si>
  <si>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</si>
  <si>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</si>
  <si>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</si>
  <si>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</si>
  <si>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</si>
  <si>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</si>
  <si>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</si>
  <si>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</si>
  <si>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</si>
  <si>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</si>
  <si>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</si>
  <si>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</si>
  <si>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</si>
  <si>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</si>
  <si>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</si>
  <si>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</si>
  <si>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</si>
  <si>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</si>
  <si>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</si>
  <si>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</si>
  <si>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</si>
  <si>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</si>
  <si>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</si>
  <si>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</si>
  <si>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</si>
  <si>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</si>
  <si>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</si>
  <si>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</si>
  <si>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</si>
  <si>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</si>
  <si>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</si>
  <si>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</si>
  <si>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</si>
  <si>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</si>
  <si>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</si>
  <si>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</si>
  <si>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</si>
  <si>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</si>
  <si>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</si>
  <si>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</si>
  <si>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</si>
  <si>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</si>
  <si>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</si>
  <si>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</si>
  <si>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</si>
  <si>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</si>
  <si>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</si>
  <si>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</si>
  <si>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</si>
  <si>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</si>
  <si>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</si>
  <si>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</si>
  <si>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</si>
  <si>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</si>
  <si>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</si>
  <si>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</si>
  <si>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</si>
  <si>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</si>
  <si>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</si>
  <si>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</si>
  <si>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</si>
  <si>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</si>
  <si>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</si>
  <si>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</si>
  <si>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</si>
  <si>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</si>
  <si>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</si>
  <si>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</si>
  <si>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</si>
  <si>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</si>
  <si>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</si>
  <si>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</si>
  <si>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</si>
  <si>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</si>
  <si>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</si>
  <si>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</si>
  <si>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</si>
  <si>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</si>
  <si>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</si>
  <si>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</si>
  <si>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</si>
  <si>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</si>
  <si>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</si>
  <si>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</si>
  <si>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</si>
  <si>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</si>
  <si>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</si>
  <si>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</si>
  <si>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</si>
  <si>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</si>
  <si>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</si>
  <si>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</si>
  <si>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</si>
  <si>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</si>
  <si>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</si>
  <si>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</si>
  <si>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</si>
  <si>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</si>
  <si>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</si>
  <si>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</si>
  <si>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</si>
  <si>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</si>
  <si>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</si>
  <si>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</si>
  <si>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</si>
  <si>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</si>
  <si>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</si>
  <si>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</si>
  <si>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</si>
  <si>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</si>
  <si>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</si>
  <si>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</si>
  <si>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</si>
  <si>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</si>
  <si>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</si>
  <si>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</si>
  <si>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</si>
  <si>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</si>
  <si>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</si>
  <si>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</si>
  <si>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</si>
  <si>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</si>
  <si>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</si>
  <si>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</si>
  <si>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</si>
  <si>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</si>
  <si>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</si>
  <si>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</si>
  <si>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</si>
  <si>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</si>
  <si>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</si>
  <si>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</si>
  <si>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</si>
  <si>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</si>
  <si>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</si>
  <si>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</si>
  <si>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</si>
  <si>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</si>
  <si>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</si>
  <si>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</si>
  <si>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</si>
  <si>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</si>
  <si>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</si>
  <si>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</si>
  <si>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</si>
  <si>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</si>
  <si>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</si>
  <si>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</si>
  <si>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</si>
  <si>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</si>
  <si>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</si>
  <si>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</si>
  <si>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</si>
  <si>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</si>
  <si>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</si>
  <si>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</si>
  <si>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</si>
  <si>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</si>
  <si>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</si>
  <si>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</si>
  <si>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</si>
  <si>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</si>
  <si>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</si>
  <si>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</si>
  <si>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</si>
  <si>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</si>
  <si>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</si>
  <si>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</si>
  <si>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</si>
  <si>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</si>
  <si>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</si>
  <si>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</si>
  <si>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</si>
  <si>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</si>
  <si>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</si>
  <si>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</si>
  <si>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</si>
  <si>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</si>
  <si>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</si>
  <si>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</si>
  <si>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</si>
  <si>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</si>
  <si>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</si>
  <si>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</si>
  <si>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</si>
  <si>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</si>
  <si>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</si>
  <si>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</si>
  <si>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</si>
  <si>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</si>
  <si>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</si>
  <si>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</si>
  <si>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</si>
  <si>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</si>
  <si>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</si>
  <si>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</si>
  <si>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</si>
  <si>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</si>
  <si>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</si>
  <si>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</si>
  <si>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</si>
  <si>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</si>
  <si>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</si>
  <si>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</si>
  <si>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</si>
  <si>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</si>
  <si>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</si>
  <si>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</si>
  <si>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</si>
  <si>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</si>
  <si>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</si>
  <si>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</si>
  <si>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</si>
  <si>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</si>
  <si>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</si>
  <si>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</si>
  <si>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</si>
  <si>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</si>
  <si>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</si>
  <si>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</si>
  <si>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</si>
  <si>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</si>
  <si>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</si>
  <si>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</si>
  <si>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</si>
  <si>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</si>
  <si>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</si>
  <si>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</si>
  <si>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</si>
  <si>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</si>
  <si>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</si>
  <si>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</si>
  <si>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</si>
  <si>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</si>
  <si>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</si>
  <si>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</si>
  <si>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</si>
  <si>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</si>
  <si>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</si>
  <si>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</si>
  <si>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</si>
  <si>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</si>
  <si>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</si>
  <si>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</si>
  <si>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</si>
  <si>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</si>
  <si>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</si>
  <si>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</si>
  <si>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</si>
  <si>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</si>
  <si>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</si>
  <si>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</si>
  <si>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</si>
  <si>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</si>
  <si>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</si>
  <si>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</si>
  <si>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</si>
  <si>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</si>
  <si>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</si>
  <si>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</si>
  <si>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</si>
  <si>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</si>
  <si>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</si>
  <si>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</si>
  <si>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</si>
  <si>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</si>
  <si>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</si>
  <si>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</si>
  <si>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</si>
  <si>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</si>
  <si>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</si>
  <si>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</si>
  <si>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</si>
  <si>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</si>
  <si>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</si>
  <si>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</si>
  <si>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</si>
  <si>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</si>
  <si>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</si>
  <si>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</si>
  <si>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</si>
  <si>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</si>
  <si>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</si>
  <si>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</si>
  <si>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</si>
  <si>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</si>
  <si>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</si>
  <si>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</si>
  <si>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</si>
  <si>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</si>
  <si>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</si>
  <si>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</si>
  <si>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</si>
  <si>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</si>
  <si>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</si>
  <si>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</si>
  <si>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</si>
  <si>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</si>
  <si>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</si>
  <si>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</si>
  <si>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</si>
  <si>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</si>
  <si>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</si>
  <si>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</si>
  <si>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</si>
  <si>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</si>
  <si>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</si>
  <si>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</si>
  <si>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</si>
  <si>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</si>
  <si>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</si>
  <si>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</si>
  <si>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</si>
  <si>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</si>
  <si>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</si>
  <si>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</si>
  <si>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</si>
  <si>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</si>
  <si>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</si>
  <si>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</si>
  <si>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</si>
  <si>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</si>
  <si>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</si>
  <si>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</si>
  <si>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</si>
  <si>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</si>
  <si>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</si>
  <si>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</si>
  <si>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</si>
  <si>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</si>
  <si>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</si>
  <si>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</si>
  <si>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</si>
  <si>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</si>
  <si>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</si>
  <si>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</si>
  <si>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</si>
  <si>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</si>
  <si>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</si>
  <si>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</si>
  <si>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</si>
  <si>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</si>
  <si>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</si>
  <si>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</si>
  <si>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</si>
  <si>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</si>
  <si>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</si>
  <si>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</si>
  <si>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</si>
  <si>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</si>
  <si>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</si>
  <si>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</si>
  <si>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</si>
  <si>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</si>
  <si>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</si>
  <si>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</si>
  <si>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</si>
  <si>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</si>
  <si>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</si>
  <si>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</si>
  <si>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</si>
  <si>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</si>
  <si>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</si>
  <si>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</si>
  <si>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</si>
  <si>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</si>
  <si>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</si>
  <si>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</si>
  <si>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</si>
  <si>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</si>
  <si>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</si>
  <si>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</si>
  <si>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</si>
  <si>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</si>
  <si>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</si>
  <si>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</si>
  <si>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</si>
  <si>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</si>
  <si>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</si>
  <si>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</si>
  <si>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</si>
  <si>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</si>
  <si>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</si>
  <si>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</si>
  <si>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</si>
  <si>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</si>
  <si>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</si>
  <si>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</si>
  <si>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</si>
  <si>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</si>
  <si>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</si>
  <si>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</si>
  <si>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</si>
  <si>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</si>
  <si>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</si>
  <si>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</si>
  <si>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</si>
  <si>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</si>
  <si>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</si>
  <si>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</si>
  <si>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</si>
  <si>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</si>
  <si>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</si>
  <si>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</si>
  <si>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</si>
  <si>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</si>
  <si>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</si>
  <si>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</si>
  <si>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</si>
  <si>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</si>
  <si>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</si>
  <si>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</si>
  <si>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</si>
  <si>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</si>
  <si>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</si>
  <si>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</si>
  <si>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</si>
  <si>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</si>
  <si>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</si>
  <si>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</si>
  <si>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</si>
  <si>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</si>
  <si>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</si>
  <si>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</si>
  <si>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</si>
  <si>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</si>
  <si>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</si>
  <si>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</si>
  <si>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</si>
  <si>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</si>
  <si>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</si>
  <si>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</si>
  <si>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</si>
  <si>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</si>
  <si>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</si>
  <si>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</si>
  <si>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</si>
  <si>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</si>
  <si>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</si>
  <si>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</si>
  <si>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</si>
  <si>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</si>
  <si>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</si>
  <si>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</si>
  <si>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</si>
  <si>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</si>
  <si>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</si>
  <si>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</si>
  <si>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</si>
  <si>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</si>
  <si>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</si>
  <si>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</si>
  <si>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</si>
  <si>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</si>
  <si>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</si>
  <si>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</si>
  <si>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</si>
  <si>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</si>
  <si>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</si>
  <si>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</si>
  <si>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</si>
  <si>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</si>
  <si>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</si>
  <si>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</si>
  <si>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</si>
  <si>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</si>
  <si>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</si>
  <si>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</si>
  <si>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</si>
  <si>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</si>
  <si>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</si>
  <si>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</si>
  <si>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</si>
  <si>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</si>
  <si>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</si>
  <si>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</si>
  <si>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</si>
  <si>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</si>
  <si>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</si>
  <si>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</si>
  <si>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</si>
  <si>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</si>
  <si>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</si>
  <si>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</si>
  <si>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</si>
  <si>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</si>
  <si>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</si>
  <si>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</si>
  <si>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</si>
  <si>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</si>
  <si>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</si>
  <si>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</si>
  <si>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</si>
  <si>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</si>
  <si>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</si>
  <si>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</si>
  <si>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</si>
  <si>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</si>
  <si>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</si>
  <si>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</si>
  <si>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</si>
  <si>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</si>
  <si>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</si>
  <si>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</si>
  <si>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</si>
  <si>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</si>
  <si>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</si>
  <si>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</si>
  <si>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</si>
  <si>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</si>
  <si>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</si>
  <si>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</si>
  <si>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</si>
  <si>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</si>
  <si>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</si>
  <si>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</si>
  <si>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</si>
  <si>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</si>
  <si>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</si>
  <si>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</si>
  <si>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</si>
  <si>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</si>
  <si>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</si>
  <si>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</si>
  <si>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</si>
  <si>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</si>
  <si>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</si>
  <si>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</si>
  <si>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</si>
  <si>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</si>
  <si>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</si>
  <si>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</si>
  <si>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</si>
  <si>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</si>
  <si>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</si>
  <si>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</si>
  <si>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</si>
  <si>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</si>
  <si>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</si>
  <si>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</si>
  <si>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</si>
  <si>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</si>
  <si>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</si>
  <si>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</si>
  <si>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</si>
  <si>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</si>
  <si>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</si>
  <si>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</si>
  <si>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</si>
  <si>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</si>
  <si>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</si>
  <si>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</si>
  <si>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</si>
  <si>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</si>
  <si>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</si>
  <si>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</si>
  <si>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</si>
  <si>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</si>
  <si>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</si>
  <si>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</si>
  <si>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</si>
  <si>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</si>
  <si>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</si>
  <si>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</si>
  <si>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</si>
  <si>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</si>
  <si>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</si>
  <si>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</si>
  <si>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</si>
  <si>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</si>
  <si>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</si>
  <si>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</si>
  <si>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</si>
  <si>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</si>
  <si>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</si>
  <si>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</si>
  <si>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</si>
  <si>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</si>
  <si>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</si>
  <si>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</si>
  <si>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</si>
  <si>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</si>
  <si>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</si>
  <si>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</si>
  <si>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</si>
  <si>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</si>
  <si>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</si>
  <si>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</si>
  <si>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</si>
  <si>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</si>
  <si>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</si>
  <si>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</si>
  <si>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</si>
  <si>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</si>
  <si>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</si>
  <si>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</si>
  <si>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</si>
  <si>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</si>
  <si>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</si>
  <si>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</si>
  <si>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</si>
  <si>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</si>
  <si>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</si>
  <si>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</si>
  <si>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</si>
  <si>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</si>
  <si>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</si>
  <si>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</si>
  <si>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</si>
  <si>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</si>
  <si>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</si>
  <si>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</si>
  <si>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</si>
  <si>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</si>
  <si>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</si>
  <si>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</si>
  <si>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</si>
  <si>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</si>
  <si>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</si>
  <si>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</si>
  <si>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</si>
  <si>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</si>
  <si>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</si>
  <si>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</si>
  <si>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</si>
  <si>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</si>
  <si>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</si>
  <si>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</si>
  <si>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</si>
  <si>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</si>
  <si>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</si>
  <si>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</si>
  <si>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</si>
  <si>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</si>
  <si>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</si>
  <si>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</si>
  <si>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</si>
  <si>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</si>
  <si>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</si>
  <si>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</si>
  <si>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</si>
  <si>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</si>
  <si>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</si>
  <si>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</si>
  <si>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</si>
  <si>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</si>
  <si>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</si>
  <si>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</si>
  <si>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</si>
  <si>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</si>
  <si>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</si>
  <si>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</si>
  <si>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</si>
  <si>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</si>
  <si>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</si>
  <si>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</si>
  <si>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</si>
  <si>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</si>
  <si>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</si>
  <si>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</si>
  <si>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</si>
  <si>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</si>
  <si>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</si>
  <si>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</si>
  <si>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</si>
  <si>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</si>
  <si>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</si>
  <si>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</si>
  <si>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</si>
  <si>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</si>
  <si>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</si>
  <si>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</si>
  <si>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</si>
  <si>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</si>
  <si>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</si>
  <si>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</si>
  <si>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</si>
  <si>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</si>
  <si>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</si>
  <si>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</si>
  <si>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</si>
  <si>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</si>
  <si>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</si>
  <si>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</si>
  <si>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</si>
  <si>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</si>
  <si>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</si>
  <si>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</si>
  <si>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</si>
  <si>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</si>
  <si>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</si>
  <si>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</si>
  <si>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</si>
  <si>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</si>
  <si>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</si>
  <si>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</si>
  <si>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</si>
  <si>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</si>
  <si>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</si>
  <si>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</si>
  <si>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</si>
  <si>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</si>
  <si>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</si>
  <si>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</si>
  <si>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</si>
  <si>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</si>
  <si>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</si>
  <si>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</si>
  <si>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</si>
  <si>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</si>
  <si>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</si>
  <si>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</si>
  <si>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</si>
  <si>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</si>
  <si>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</si>
  <si>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</si>
  <si>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</si>
  <si>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</si>
  <si>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</si>
  <si>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</si>
  <si>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</si>
  <si>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</si>
  <si>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</si>
  <si>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</si>
  <si>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</si>
  <si>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</si>
  <si>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</si>
  <si>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</si>
  <si>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</si>
  <si>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</si>
  <si>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</si>
  <si>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</si>
  <si>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</si>
  <si>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</si>
  <si>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</si>
  <si>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</si>
  <si>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</si>
  <si>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</si>
  <si>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</si>
  <si>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</si>
  <si>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</si>
  <si>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</si>
  <si>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</si>
  <si>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</si>
  <si>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</si>
  <si>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</si>
  <si>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</si>
  <si>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</si>
  <si>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</si>
  <si>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</si>
  <si>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</si>
  <si>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</si>
  <si>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</si>
  <si>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</si>
  <si>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</si>
  <si>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</si>
  <si>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</si>
  <si>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</si>
  <si>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</si>
  <si>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</si>
  <si>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</si>
  <si>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</si>
  <si>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</si>
  <si>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</si>
  <si>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</si>
  <si>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</si>
  <si>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</si>
  <si>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</si>
  <si>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</si>
  <si>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</si>
  <si>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</si>
  <si>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</si>
  <si>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</si>
  <si>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</si>
  <si>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</si>
  <si>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</si>
  <si>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</si>
  <si>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</si>
  <si>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</si>
  <si>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</si>
  <si>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</si>
  <si>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</si>
  <si>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</si>
  <si>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</si>
  <si>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</si>
  <si>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</si>
  <si>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</si>
  <si>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</si>
  <si>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</si>
  <si>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</si>
  <si>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</si>
  <si>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</si>
  <si>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</si>
  <si>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</si>
  <si>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</si>
  <si>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</si>
  <si>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</si>
  <si>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</si>
  <si>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</si>
  <si>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</si>
  <si>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</si>
  <si>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</si>
  <si>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</si>
  <si>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</si>
  <si>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</si>
  <si>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</si>
  <si>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</si>
  <si>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</si>
  <si>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</si>
  <si>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</si>
  <si>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</si>
  <si>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</si>
  <si>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</si>
  <si>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</si>
  <si>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</si>
  <si>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</si>
  <si>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</si>
  <si>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</si>
  <si>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</si>
  <si>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</si>
  <si>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</si>
  <si>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</si>
  <si>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</si>
  <si>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</si>
  <si>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</si>
  <si>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</si>
  <si>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</si>
  <si>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</si>
  <si>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</si>
  <si>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</si>
  <si>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</si>
  <si>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</si>
  <si>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</si>
  <si>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</si>
  <si>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</si>
  <si>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</si>
  <si>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</si>
  <si>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</si>
  <si>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</si>
  <si>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</si>
  <si>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</si>
  <si>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</si>
  <si>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</si>
  <si>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</si>
  <si>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</si>
  <si>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</si>
  <si>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</si>
  <si>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</si>
  <si>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</si>
  <si>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</si>
  <si>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</si>
  <si>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</si>
  <si>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</si>
  <si>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</si>
  <si>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</si>
  <si>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</si>
  <si>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</si>
  <si>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</si>
  <si>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</si>
  <si>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</si>
  <si>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</si>
  <si>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</si>
  <si>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</si>
  <si>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</si>
  <si>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</si>
  <si>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</si>
  <si>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</si>
  <si>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</si>
  <si>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</si>
  <si>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</si>
  <si>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</si>
  <si>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</si>
  <si>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</si>
  <si>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</si>
  <si>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</si>
  <si>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</si>
  <si>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</si>
  <si>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</si>
  <si>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</si>
  <si>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</si>
  <si>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</si>
  <si>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</si>
  <si>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</si>
  <si>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</si>
  <si>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</si>
  <si>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</si>
  <si>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</si>
  <si>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</si>
  <si>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</si>
  <si>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</si>
  <si>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</si>
  <si>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</si>
  <si>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</si>
  <si>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</si>
  <si>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</si>
  <si>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</si>
  <si>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</si>
  <si>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</si>
  <si>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</si>
  <si>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</si>
  <si>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</si>
  <si>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</si>
  <si>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</si>
  <si>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</si>
  <si>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</si>
  <si>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</si>
  <si>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</si>
  <si>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</si>
  <si>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</si>
  <si>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</si>
  <si>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</si>
  <si>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</si>
  <si>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</si>
  <si>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</si>
  <si>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</si>
  <si>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</si>
  <si>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</si>
  <si>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</si>
  <si>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</si>
  <si>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</si>
  <si>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</si>
  <si>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</si>
  <si>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</si>
  <si>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</si>
  <si>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</si>
  <si>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</si>
  <si>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</si>
  <si>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</si>
  <si>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</si>
  <si>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</si>
  <si>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</si>
  <si>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</si>
  <si>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</si>
  <si>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</si>
  <si>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</si>
  <si>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</si>
  <si>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</si>
  <si>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</si>
  <si>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</si>
  <si>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</si>
  <si>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</si>
  <si>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</si>
  <si>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</si>
  <si>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</si>
  <si>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</si>
  <si>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</si>
  <si>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</si>
  <si>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</si>
  <si>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</si>
  <si>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</si>
  <si>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</si>
  <si>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</si>
  <si>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</si>
  <si>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</si>
  <si>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</si>
  <si>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</si>
  <si>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</si>
  <si>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</si>
  <si>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</si>
  <si>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</si>
  <si>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</si>
  <si>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</si>
  <si>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</si>
  <si>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</si>
  <si>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</si>
  <si>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</si>
  <si>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</si>
  <si>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</si>
  <si>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</si>
  <si>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</si>
  <si>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</si>
  <si>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</si>
  <si>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</si>
  <si>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</si>
  <si>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</si>
  <si>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</si>
  <si>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</si>
  <si>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</si>
  <si>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</si>
  <si>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</si>
  <si>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</si>
  <si>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</si>
  <si>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</si>
  <si>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</si>
  <si>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</si>
  <si>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</si>
  <si>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</si>
  <si>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</si>
  <si>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</si>
  <si>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</si>
  <si>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</si>
  <si>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</si>
  <si>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</si>
  <si>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</si>
  <si>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</si>
  <si>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</si>
  <si>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</si>
  <si>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</si>
  <si>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</si>
  <si>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</si>
  <si>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</si>
  <si>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</si>
  <si>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</si>
  <si>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</si>
  <si>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</si>
  <si>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</si>
  <si>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</si>
  <si>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</si>
  <si>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</si>
  <si>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</si>
  <si>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</si>
  <si>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</si>
  <si>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</si>
  <si>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</si>
  <si>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</si>
  <si>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</si>
  <si>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</si>
  <si>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</si>
  <si>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</si>
  <si>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</si>
  <si>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</si>
  <si>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</si>
  <si>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</si>
  <si>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</si>
  <si>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</si>
  <si>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</si>
  <si>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</si>
  <si>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</si>
  <si>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</si>
  <si>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</si>
  <si>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</si>
  <si>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</si>
  <si>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</si>
  <si>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</si>
  <si>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</si>
  <si>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</si>
  <si>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</si>
  <si>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</si>
  <si>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</si>
  <si>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</si>
  <si>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</si>
  <si>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</si>
  <si>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</si>
  <si>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</si>
  <si>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</si>
  <si>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</si>
  <si>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</si>
  <si>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</si>
  <si>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</si>
  <si>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</si>
  <si>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</si>
  <si>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</si>
  <si>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</si>
  <si>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</si>
  <si>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</si>
  <si>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</si>
  <si>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</si>
  <si>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</si>
  <si>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</si>
  <si>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</si>
  <si>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</si>
  <si>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</si>
  <si>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</si>
  <si>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</si>
  <si>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</si>
  <si>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</si>
  <si>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</si>
  <si>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</si>
  <si>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</si>
  <si>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</si>
  <si>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</si>
  <si>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</si>
  <si>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</si>
  <si>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</si>
  <si>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</si>
  <si>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</si>
  <si>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</si>
  <si>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</si>
  <si>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</si>
  <si>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</si>
  <si>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</si>
  <si>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</si>
  <si>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</si>
  <si>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</si>
  <si>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</si>
  <si>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</si>
  <si>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</si>
  <si>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</si>
  <si>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</si>
  <si>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</si>
  <si>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</si>
  <si>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</si>
  <si>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</si>
  <si>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</si>
  <si>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</si>
  <si>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</si>
  <si>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</si>
  <si>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</si>
  <si>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</si>
  <si>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</si>
  <si>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</si>
  <si>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</si>
  <si>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</si>
  <si>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</si>
  <si>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</si>
  <si>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</si>
  <si>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</si>
  <si>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</si>
  <si>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</si>
  <si>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</si>
  <si>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</si>
  <si>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</si>
  <si>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</si>
  <si>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</si>
  <si>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</si>
  <si>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</si>
  <si>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</si>
  <si>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</si>
  <si>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</si>
  <si>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</si>
  <si>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</si>
  <si>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</si>
  <si>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</si>
  <si>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</si>
  <si>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</si>
  <si>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</si>
  <si>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</si>
  <si>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</si>
  <si>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</si>
  <si>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</si>
  <si>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</si>
  <si>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</si>
  <si>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</si>
  <si>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</si>
  <si>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</si>
  <si>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</si>
  <si>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</si>
  <si>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</si>
  <si>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</si>
  <si>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</si>
  <si>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</si>
  <si>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</si>
  <si>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</si>
  <si>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</si>
  <si>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</si>
  <si>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</si>
  <si>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</si>
  <si>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</si>
  <si>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</si>
  <si>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</si>
  <si>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</si>
  <si>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</si>
  <si>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</si>
  <si>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</si>
  <si>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</si>
  <si>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</si>
  <si>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</si>
  <si>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</si>
  <si>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</si>
  <si>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</si>
  <si>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</si>
  <si>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</si>
  <si>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</si>
  <si>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</si>
  <si>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</si>
  <si>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</si>
  <si>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</si>
  <si>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</si>
  <si>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</si>
  <si>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</si>
  <si>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</si>
  <si>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</si>
  <si>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</si>
  <si>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</si>
  <si>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</si>
  <si>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</si>
  <si>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</si>
  <si>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</si>
  <si>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</si>
  <si>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</si>
  <si>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</si>
  <si>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</si>
  <si>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</si>
  <si>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</si>
  <si>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</si>
  <si>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</si>
  <si>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</si>
  <si>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</si>
  <si>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</si>
  <si>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</si>
  <si>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</si>
  <si>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</si>
  <si>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</si>
  <si>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</si>
  <si>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</si>
  <si>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</si>
  <si>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</si>
  <si>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</si>
  <si>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</si>
  <si>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</si>
  <si>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</si>
  <si>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</si>
  <si>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</si>
  <si>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</si>
  <si>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</si>
  <si>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</si>
  <si>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</si>
  <si>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</si>
  <si>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</si>
  <si>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</si>
  <si>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</si>
  <si>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</si>
  <si>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</si>
  <si>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</si>
  <si>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</si>
  <si>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</si>
  <si>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</si>
  <si>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</si>
  <si>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</si>
  <si>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</si>
  <si>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</si>
  <si>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</si>
  <si>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</si>
  <si>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</si>
  <si>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</si>
  <si>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</si>
  <si>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</si>
  <si>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</si>
  <si>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</si>
  <si>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</si>
  <si>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</si>
  <si>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</si>
  <si>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</si>
  <si>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</si>
  <si>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</si>
  <si>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</si>
  <si>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</si>
  <si>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</si>
  <si>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</si>
  <si>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</si>
  <si>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</si>
  <si>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</si>
  <si>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</si>
  <si>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</si>
  <si>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</si>
  <si>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</si>
  <si>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</si>
  <si>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</si>
  <si>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</si>
  <si>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</si>
  <si>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</si>
  <si>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</si>
  <si>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</si>
  <si>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</si>
  <si>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</si>
  <si>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</si>
  <si>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</si>
  <si>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</si>
  <si>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</si>
  <si>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</si>
  <si>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</si>
  <si>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</si>
  <si>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</si>
  <si>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</si>
  <si>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</si>
  <si>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</si>
  <si>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</si>
  <si>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</si>
  <si>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</si>
  <si>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</si>
  <si>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</si>
  <si>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</si>
  <si>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</si>
  <si>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</si>
  <si>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</si>
  <si>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</si>
  <si>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</si>
  <si>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</si>
  <si>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</si>
  <si>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</si>
  <si>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</si>
  <si>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</si>
  <si>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</si>
  <si>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</si>
  <si>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</si>
  <si>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</si>
  <si>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</si>
  <si>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</si>
  <si>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</si>
  <si>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</si>
  <si>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</si>
  <si>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</si>
  <si>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</si>
  <si>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</si>
  <si>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</si>
  <si>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</si>
  <si>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</si>
  <si>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</si>
  <si>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</si>
  <si>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</si>
  <si>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</si>
  <si>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</si>
  <si>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</si>
  <si>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</si>
  <si>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</si>
  <si>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</si>
  <si>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</si>
  <si>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</si>
  <si>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</si>
  <si>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</si>
  <si>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</si>
  <si>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</si>
  <si>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</si>
  <si>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</si>
  <si>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</si>
  <si>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</si>
  <si>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</si>
  <si>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</si>
  <si>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</si>
  <si>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</si>
  <si>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</si>
  <si>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</si>
  <si>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</si>
  <si>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</si>
  <si>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</si>
  <si>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</si>
  <si>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</si>
  <si>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</si>
  <si>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</si>
  <si>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</si>
  <si>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</si>
  <si>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</si>
  <si>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</si>
  <si>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</si>
  <si>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</si>
  <si>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</si>
  <si>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</si>
  <si>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</si>
  <si>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</si>
  <si>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</si>
  <si>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</si>
  <si>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</si>
  <si>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</si>
  <si>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</si>
  <si>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</si>
  <si>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</si>
  <si>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</si>
  <si>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</si>
  <si>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</si>
  <si>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</si>
  <si>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</si>
  <si>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</si>
  <si>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</si>
  <si>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</si>
  <si>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</si>
  <si>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</si>
  <si>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</si>
  <si>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</si>
  <si>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</si>
  <si>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</si>
  <si>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</si>
  <si>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</si>
  <si>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</si>
  <si>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</si>
  <si>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</si>
  <si>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</si>
  <si>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</si>
  <si>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</si>
  <si>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</si>
  <si>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</si>
  <si>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</si>
  <si>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</si>
  <si>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</si>
  <si>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</si>
  <si>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</si>
  <si>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</si>
  <si>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</si>
  <si>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</si>
  <si>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</si>
  <si>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</si>
  <si>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</si>
  <si>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</si>
  <si>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</si>
  <si>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</si>
  <si>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</si>
  <si>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</si>
  <si>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</si>
  <si>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</si>
  <si>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</si>
  <si>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</si>
  <si>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</si>
  <si>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</si>
  <si>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</si>
  <si>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</si>
  <si>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</si>
  <si>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</si>
  <si>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</si>
  <si>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</si>
  <si>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</si>
  <si>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</si>
  <si>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</si>
  <si>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</si>
  <si>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</si>
  <si>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</si>
  <si>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</si>
  <si>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</si>
  <si>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</si>
  <si>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</si>
  <si>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</si>
  <si>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</si>
  <si>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</si>
  <si>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</si>
  <si>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</si>
  <si>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</si>
  <si>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</si>
  <si>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</si>
  <si>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</si>
  <si>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</si>
  <si>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</si>
  <si>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</si>
  <si>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</si>
  <si>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</si>
  <si>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</si>
  <si>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</si>
  <si>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</si>
  <si>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</si>
  <si>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</si>
  <si>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</si>
  <si>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</si>
  <si>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</si>
  <si>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</si>
  <si>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</si>
  <si>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</si>
  <si>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</si>
  <si>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</si>
  <si>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</si>
  <si>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</si>
  <si>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</si>
  <si>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</si>
  <si>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</si>
  <si>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</si>
  <si>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</si>
  <si>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</si>
  <si>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</si>
  <si>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</si>
  <si>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</si>
  <si>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</si>
  <si>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</si>
  <si>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</si>
  <si>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</si>
  <si>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</si>
  <si>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</si>
  <si>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</si>
  <si>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</si>
  <si>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</si>
  <si>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</si>
  <si>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</si>
  <si>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</si>
  <si>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</si>
  <si>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</si>
  <si>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</si>
  <si>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</si>
  <si>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</si>
  <si>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</si>
  <si>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</si>
  <si>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</si>
  <si>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</si>
  <si>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</si>
  <si>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</si>
  <si>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</si>
  <si>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</si>
  <si>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</si>
  <si>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</si>
  <si>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</si>
  <si>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</si>
  <si>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</si>
  <si>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</si>
  <si>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</si>
  <si>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</si>
  <si>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</si>
  <si>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</si>
  <si>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</si>
  <si>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</si>
  <si>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</si>
  <si>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</si>
  <si>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</si>
  <si>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</si>
  <si>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</si>
  <si>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</si>
  <si>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</si>
  <si>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</si>
  <si>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</si>
  <si>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</si>
  <si>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</si>
  <si>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</si>
  <si>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</si>
  <si>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</si>
  <si>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</si>
  <si>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</si>
  <si>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</si>
  <si>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</si>
  <si>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</si>
  <si>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</si>
  <si>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</si>
  <si>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</si>
  <si>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</si>
  <si>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</si>
  <si>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</si>
  <si>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</si>
  <si>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</si>
  <si>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</si>
  <si>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</si>
  <si>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</si>
  <si>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</si>
  <si>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</si>
  <si>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</si>
  <si>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</si>
  <si>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</si>
  <si>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</si>
  <si>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</si>
  <si>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</si>
  <si>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</si>
  <si>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</si>
  <si>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</si>
  <si>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</si>
  <si>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</si>
  <si>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</si>
  <si>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</si>
  <si>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</si>
  <si>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</si>
  <si>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</si>
  <si>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</si>
  <si>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</si>
  <si>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</si>
  <si>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</si>
  <si>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</si>
  <si>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</si>
  <si>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</si>
  <si>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</si>
  <si>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</si>
  <si>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</si>
  <si>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</si>
  <si>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</si>
  <si>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</si>
  <si>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</si>
  <si>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</si>
  <si>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</si>
  <si>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</si>
  <si>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</si>
  <si>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</si>
  <si>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</si>
  <si>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</si>
  <si>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</si>
  <si>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</si>
  <si>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</si>
  <si>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</si>
  <si>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</si>
  <si>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</si>
  <si>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</si>
  <si>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</si>
  <si>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</si>
  <si>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</si>
  <si>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</si>
  <si>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</si>
  <si>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</si>
  <si>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</si>
  <si>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</si>
  <si>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</si>
  <si>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</si>
  <si>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</si>
  <si>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</si>
  <si>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</si>
  <si>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</si>
  <si>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</si>
  <si>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</si>
  <si>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</si>
  <si>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</si>
  <si>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</si>
  <si>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</si>
  <si>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</si>
  <si>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</si>
  <si>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</si>
  <si>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</si>
  <si>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</si>
  <si>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</si>
  <si>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</si>
  <si>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</si>
  <si>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</si>
  <si>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</si>
  <si>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</si>
  <si>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</si>
  <si>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</si>
  <si>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</si>
  <si>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</si>
  <si>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</si>
  <si>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</si>
  <si>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</si>
  <si>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</si>
  <si>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</si>
  <si>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</si>
  <si>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</si>
  <si>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</si>
  <si>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</si>
  <si>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</si>
  <si>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</si>
  <si>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</si>
  <si>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</si>
  <si>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</si>
  <si>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</si>
  <si>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</si>
  <si>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</si>
  <si>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</si>
  <si>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</si>
  <si>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</si>
  <si>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</si>
  <si>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</si>
  <si>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</si>
  <si>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</si>
  <si>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</si>
  <si>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</si>
  <si>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</si>
  <si>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</si>
  <si>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</si>
  <si>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</si>
  <si>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</si>
  <si>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</si>
  <si>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</si>
  <si>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</si>
  <si>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</si>
  <si>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</si>
  <si>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</si>
  <si>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</si>
  <si>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</si>
  <si>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</si>
  <si>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</si>
  <si>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</si>
  <si>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</si>
  <si>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</si>
  <si>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</si>
  <si>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</si>
  <si>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</si>
  <si>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</si>
  <si>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</si>
  <si>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</si>
  <si>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</si>
  <si>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</si>
  <si>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</si>
  <si>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</si>
  <si>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</si>
  <si>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</si>
  <si>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</si>
  <si>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</si>
  <si>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</si>
  <si>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</si>
  <si>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</si>
  <si>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</si>
  <si>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</si>
  <si>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</si>
  <si>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</si>
  <si>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</si>
  <si>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</si>
  <si>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</si>
  <si>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</si>
  <si>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</si>
  <si>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</si>
  <si>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</si>
  <si>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</si>
  <si>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</si>
  <si>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</si>
  <si>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</si>
  <si>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</si>
  <si>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</si>
  <si>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</si>
  <si>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</si>
  <si>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</si>
  <si>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</si>
  <si>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</si>
  <si>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</si>
  <si>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</si>
  <si>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</si>
  <si>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</si>
  <si>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</si>
  <si>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</si>
  <si>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</si>
  <si>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</si>
  <si>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</si>
  <si>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</si>
  <si>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</si>
  <si>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</si>
  <si>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</si>
  <si>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</si>
  <si>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</si>
  <si>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</si>
  <si>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</si>
  <si>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</si>
  <si>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</si>
  <si>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</si>
  <si>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</si>
  <si>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</si>
  <si>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</si>
  <si>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</si>
  <si>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</si>
  <si>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</si>
  <si>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</si>
  <si>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</si>
  <si>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</si>
  <si>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</si>
  <si>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</si>
  <si>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</si>
  <si>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</si>
  <si>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</si>
  <si>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</si>
  <si>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</si>
  <si>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</si>
  <si>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</si>
  <si>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</si>
  <si>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</si>
  <si>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</si>
  <si>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</si>
  <si>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</si>
  <si>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</si>
  <si>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</si>
  <si>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</si>
  <si>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</si>
  <si>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</si>
  <si>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</si>
  <si>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</si>
  <si>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</si>
  <si>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</si>
  <si>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</si>
  <si>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</si>
  <si>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</si>
  <si>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</si>
  <si>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</si>
  <si>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</si>
  <si>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</si>
  <si>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</si>
  <si>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</si>
  <si>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</si>
  <si>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</si>
  <si>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</si>
  <si>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</si>
  <si>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</si>
  <si>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</si>
  <si>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</si>
  <si>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</si>
  <si>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</si>
  <si>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</si>
  <si>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</si>
  <si>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</si>
  <si>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</si>
  <si>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</si>
  <si>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</si>
  <si>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</si>
  <si>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</si>
  <si>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</si>
  <si>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</si>
  <si>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</si>
  <si>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</si>
  <si>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</si>
  <si>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</si>
  <si>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</si>
  <si>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</si>
  <si>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</si>
  <si>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</si>
  <si>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</si>
  <si>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</si>
  <si>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</si>
  <si>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</si>
  <si>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</si>
  <si>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</si>
  <si>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</si>
  <si>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</si>
  <si>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</si>
  <si>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</si>
  <si>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</si>
  <si>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</si>
  <si>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</si>
  <si>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</si>
  <si>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</si>
  <si>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</si>
  <si>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</si>
  <si>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</si>
  <si>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</si>
  <si>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</si>
  <si>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</si>
  <si>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</si>
  <si>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</si>
  <si>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</si>
  <si>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</si>
  <si>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</si>
  <si>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</si>
  <si>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</si>
  <si>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</si>
  <si>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</si>
  <si>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</si>
  <si>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</si>
  <si>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</si>
  <si>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</si>
  <si>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</si>
  <si>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</si>
  <si>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</si>
  <si>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</si>
  <si>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</si>
  <si>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</si>
  <si>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</si>
  <si>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</si>
  <si>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</si>
  <si>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</si>
  <si>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</si>
  <si>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</si>
  <si>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</si>
  <si>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</si>
  <si>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</si>
  <si>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</si>
  <si>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</si>
  <si>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</si>
  <si>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</si>
  <si>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</si>
  <si>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</si>
  <si>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</si>
  <si>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</si>
  <si>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</si>
  <si>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</si>
  <si>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</si>
  <si>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</si>
  <si>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</si>
  <si>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</si>
  <si>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</si>
  <si>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</si>
  <si>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</si>
  <si>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</si>
  <si>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</si>
  <si>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</si>
  <si>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</si>
  <si>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</si>
  <si>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</si>
  <si>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</si>
  <si>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</si>
  <si>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</si>
  <si>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</si>
  <si>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</si>
  <si>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</si>
  <si>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</si>
  <si>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</si>
  <si>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</si>
  <si>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</si>
  <si>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</si>
  <si>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</si>
  <si>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</si>
  <si>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</si>
  <si>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</si>
  <si>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</si>
  <si>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</si>
  <si>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</si>
  <si>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</si>
  <si>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</si>
  <si>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</si>
  <si>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</si>
  <si>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</si>
  <si>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</si>
  <si>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</si>
  <si>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</si>
  <si>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</si>
  <si>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</si>
  <si>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</si>
  <si>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</si>
  <si>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</si>
  <si>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</si>
  <si>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</si>
  <si>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</si>
  <si>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</si>
  <si>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</si>
  <si>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</si>
  <si>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</si>
  <si>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</si>
  <si>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</si>
  <si>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</si>
  <si>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</si>
  <si>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</si>
  <si>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</si>
  <si>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</si>
  <si>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</si>
  <si>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</si>
  <si>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</si>
  <si>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</si>
  <si>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</si>
  <si>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</si>
  <si>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</si>
  <si>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</si>
  <si>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</si>
  <si>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</si>
  <si>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</si>
  <si>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</si>
  <si>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</si>
  <si>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</si>
  <si>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</si>
  <si>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</si>
  <si>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</si>
  <si>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</si>
  <si>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</si>
  <si>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</si>
  <si>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</si>
  <si>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</si>
  <si>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</si>
  <si>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</si>
  <si>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</si>
  <si>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</si>
  <si>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</si>
  <si>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</si>
  <si>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</si>
  <si>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</si>
  <si>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</si>
  <si>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</si>
  <si>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</si>
  <si>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</si>
  <si>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</si>
  <si>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</si>
  <si>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</si>
  <si>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</si>
  <si>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</si>
  <si>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</si>
  <si>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</si>
  <si>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</si>
  <si>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</si>
  <si>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</si>
  <si>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</si>
  <si>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</si>
  <si>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</si>
  <si>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</si>
  <si>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</si>
  <si>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</si>
  <si>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</si>
  <si>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</si>
  <si>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</si>
  <si>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</si>
  <si>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</si>
  <si>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</si>
  <si>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</si>
  <si>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</si>
  <si>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</si>
  <si>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</si>
  <si>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</si>
  <si>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</si>
  <si>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</si>
  <si>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</si>
  <si>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</si>
  <si>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</si>
  <si>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</si>
  <si>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</si>
  <si>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</si>
  <si>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</si>
  <si>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</si>
  <si>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</si>
  <si>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</si>
  <si>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</si>
  <si>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</si>
  <si>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</si>
  <si>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</si>
  <si>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</si>
  <si>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</si>
  <si>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</si>
  <si>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</si>
  <si>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</si>
  <si>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</si>
  <si>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</si>
  <si>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</si>
  <si>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</si>
  <si>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</si>
  <si>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</si>
  <si>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</si>
  <si>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</si>
  <si>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</si>
  <si>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</si>
  <si>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</si>
  <si>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</si>
  <si>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</si>
  <si>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</si>
  <si>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</si>
  <si>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</si>
  <si>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</si>
  <si>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</si>
  <si>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</si>
  <si>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</si>
  <si>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</si>
  <si>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</si>
  <si>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</si>
  <si>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</si>
  <si>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</si>
  <si>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</si>
  <si>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</si>
  <si>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</si>
  <si>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</si>
  <si>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</si>
  <si>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</si>
  <si>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</si>
  <si>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</si>
  <si>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</si>
  <si>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</si>
  <si>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</si>
  <si>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</si>
  <si>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</si>
  <si>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</si>
  <si>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</si>
  <si>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</si>
  <si>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</si>
  <si>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</si>
  <si>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</si>
  <si>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</si>
  <si>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</si>
  <si>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</si>
  <si>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</si>
  <si>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</si>
  <si>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</si>
  <si>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</si>
  <si>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</si>
  <si>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</si>
  <si>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</si>
  <si>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</si>
  <si>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</si>
  <si>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</si>
  <si>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</si>
  <si>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</si>
  <si>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</si>
  <si>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</si>
  <si>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</si>
  <si>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</si>
  <si>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</si>
  <si>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</si>
  <si>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</si>
  <si>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</si>
  <si>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</si>
  <si>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</si>
  <si>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</si>
  <si>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</si>
  <si>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</si>
  <si>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</si>
  <si>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</si>
  <si>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</si>
  <si>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</si>
  <si>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</si>
  <si>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</si>
  <si>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</si>
  <si>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</si>
  <si>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</si>
  <si>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</si>
  <si>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</si>
  <si>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</si>
  <si>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</si>
  <si>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</si>
  <si>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</si>
  <si>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</si>
  <si>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</si>
  <si>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</si>
  <si>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</si>
  <si>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</si>
  <si>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</si>
  <si>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</si>
  <si>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</si>
  <si>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</si>
  <si>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</si>
  <si>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</si>
  <si>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</si>
  <si>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</si>
  <si>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</si>
  <si>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</si>
  <si>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</si>
  <si>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</si>
  <si>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</si>
  <si>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</si>
  <si>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</si>
  <si>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</si>
  <si>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</si>
  <si>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</si>
  <si>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</si>
  <si>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</si>
  <si>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</si>
  <si>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</si>
  <si>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</si>
  <si>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</si>
  <si>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</si>
  <si>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</si>
  <si>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</si>
  <si>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</si>
  <si>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</si>
  <si>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</si>
  <si>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</si>
  <si>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</si>
  <si>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</si>
  <si>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</si>
  <si>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</si>
  <si>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</si>
  <si>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</si>
  <si>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</si>
  <si>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</si>
  <si>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</si>
  <si>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</si>
  <si>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</si>
  <si>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</si>
  <si>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</si>
  <si>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</si>
  <si>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</si>
  <si>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</si>
  <si>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</si>
  <si>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</si>
  <si>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</si>
  <si>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</si>
  <si>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</si>
  <si>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</si>
  <si>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</si>
  <si>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</si>
  <si>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</si>
  <si>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</si>
  <si>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</si>
  <si>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</si>
  <si>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</si>
  <si>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</si>
  <si>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</si>
  <si>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</si>
  <si>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</si>
  <si>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</si>
  <si>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</si>
  <si>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</si>
  <si>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</si>
  <si>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</si>
  <si>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</si>
  <si>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</si>
  <si>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</si>
  <si>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</si>
  <si>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</si>
  <si>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</si>
  <si>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</si>
  <si>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</si>
  <si>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</si>
  <si>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</si>
  <si>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</si>
  <si>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</si>
  <si>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</si>
  <si>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</si>
  <si>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</si>
  <si>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</si>
  <si>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</si>
  <si>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</si>
  <si>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</si>
  <si>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</si>
  <si>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</si>
  <si>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</si>
  <si>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</si>
  <si>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</si>
  <si>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</si>
  <si>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</si>
  <si>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</si>
  <si>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</si>
  <si>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</si>
  <si>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</si>
  <si>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</si>
  <si>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</si>
  <si>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</si>
  <si>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</si>
  <si>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</si>
  <si>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</si>
  <si>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</si>
  <si>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</si>
  <si>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</si>
  <si>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</si>
  <si>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</si>
  <si>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</si>
  <si>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</si>
  <si>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</si>
  <si>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</si>
  <si>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</si>
  <si>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</si>
  <si>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</si>
  <si>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</si>
  <si>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</si>
  <si>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</si>
  <si>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</si>
  <si>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</si>
  <si>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</si>
  <si>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</si>
  <si>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</si>
  <si>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</si>
  <si>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</si>
  <si>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</si>
  <si>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</si>
  <si>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</si>
  <si>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</si>
  <si>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</si>
  <si>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</si>
  <si>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</si>
  <si>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</si>
  <si>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</si>
  <si>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</si>
  <si>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</si>
  <si>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</si>
  <si>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</si>
  <si>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</si>
  <si>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</si>
  <si>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</si>
  <si>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</si>
  <si>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</si>
  <si>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</si>
  <si>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</si>
  <si>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</si>
  <si>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</si>
  <si>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</si>
  <si>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</si>
  <si>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</si>
  <si>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</si>
  <si>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</si>
  <si>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</si>
  <si>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</si>
  <si>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</si>
  <si>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</si>
  <si>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</si>
  <si>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</si>
  <si>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</si>
  <si>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</si>
  <si>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</si>
  <si>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</si>
  <si>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</si>
  <si>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</si>
  <si>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</si>
  <si>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</si>
  <si>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</si>
  <si>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</si>
  <si>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</si>
  <si>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</si>
  <si>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</si>
  <si>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</si>
  <si>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</si>
  <si>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</si>
  <si>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</si>
  <si>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</si>
  <si>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</si>
  <si>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</si>
  <si>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</si>
  <si>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</si>
  <si>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</si>
  <si>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</si>
  <si>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</si>
  <si>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</si>
  <si>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</si>
  <si>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</si>
  <si>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</si>
  <si>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</si>
  <si>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</si>
  <si>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</si>
  <si>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</si>
  <si>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</si>
  <si>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</si>
  <si>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</si>
  <si>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</si>
  <si>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</si>
  <si>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</si>
  <si>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</si>
  <si>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</si>
  <si>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</si>
  <si>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</si>
  <si>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</si>
  <si>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</si>
  <si>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</si>
  <si>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</si>
  <si>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</si>
  <si>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</si>
  <si>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</si>
  <si>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</si>
  <si>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</si>
  <si>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</si>
  <si>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</si>
  <si>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</si>
  <si>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</si>
  <si>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</si>
  <si>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</si>
  <si>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</si>
  <si>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</si>
  <si>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</si>
  <si>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</si>
  <si>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</si>
  <si>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</si>
  <si>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</si>
  <si>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</si>
  <si>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</si>
  <si>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</si>
  <si>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</si>
  <si>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</si>
  <si>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</si>
  <si>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</si>
  <si>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</si>
  <si>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</si>
  <si>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</si>
  <si>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</si>
  <si>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</si>
  <si>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</si>
  <si>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</si>
  <si>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</si>
  <si>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</si>
  <si>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</si>
  <si>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</si>
  <si>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</si>
  <si>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</si>
  <si>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</si>
  <si>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</si>
  <si>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</si>
  <si>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</si>
  <si>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</si>
  <si>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</si>
  <si>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</si>
  <si>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</si>
  <si>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</si>
  <si>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</si>
  <si>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</si>
  <si>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</si>
  <si>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</si>
  <si>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</si>
  <si>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</si>
  <si>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</si>
  <si>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</si>
  <si>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</si>
  <si>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</si>
  <si>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</si>
  <si>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</si>
  <si>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</si>
  <si>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</si>
  <si>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</si>
  <si>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</si>
  <si>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</si>
  <si>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</si>
  <si>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</si>
  <si>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</si>
  <si>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</si>
  <si>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</si>
  <si>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</si>
  <si>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</si>
  <si>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</si>
  <si>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</si>
  <si>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</si>
  <si>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</si>
  <si>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</si>
  <si>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</si>
  <si>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</si>
  <si>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</si>
  <si>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</si>
  <si>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</si>
  <si>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</si>
  <si>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</si>
  <si>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</si>
  <si>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</si>
  <si>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</si>
  <si>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</si>
  <si>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</si>
  <si>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</si>
  <si>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</si>
  <si>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</si>
  <si>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</si>
  <si>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</si>
  <si>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</si>
  <si>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</si>
  <si>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</si>
  <si>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</si>
  <si>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</si>
  <si>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</si>
  <si>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</si>
  <si>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</si>
  <si>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</si>
  <si>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</si>
  <si>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</si>
  <si>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</si>
  <si>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</si>
  <si>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</si>
  <si>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</si>
  <si>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</si>
  <si>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</si>
  <si>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</si>
  <si>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</si>
  <si>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</si>
  <si>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</si>
  <si>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</si>
  <si>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</si>
  <si>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</si>
  <si>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</si>
  <si>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</si>
  <si>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</si>
  <si>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</si>
  <si>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</si>
  <si>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</si>
  <si>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</si>
  <si>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</si>
  <si>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</si>
  <si>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</si>
  <si>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</si>
  <si>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</si>
  <si>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</si>
  <si>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</si>
  <si>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</si>
  <si>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</si>
  <si>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</si>
  <si>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</si>
  <si>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</si>
  <si>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</si>
  <si>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</si>
  <si>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</si>
  <si>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</si>
  <si>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</si>
  <si>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</si>
  <si>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</si>
  <si>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</si>
  <si>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</si>
  <si>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</si>
  <si>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</si>
  <si>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</si>
  <si>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</si>
  <si>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</si>
  <si>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</si>
  <si>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</si>
  <si>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</si>
  <si>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</si>
  <si>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</si>
  <si>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</si>
  <si>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</si>
  <si>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</si>
  <si>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</si>
  <si>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</si>
  <si>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</si>
  <si>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</si>
  <si>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</si>
  <si>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</si>
  <si>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</si>
  <si>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</si>
  <si>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</si>
  <si>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</si>
  <si>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</si>
  <si>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</si>
  <si>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</si>
  <si>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</si>
  <si>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</si>
  <si>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</si>
  <si>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</si>
  <si>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</si>
  <si>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</si>
  <si>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</si>
  <si>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</si>
  <si>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</si>
  <si>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</si>
  <si>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</si>
  <si>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</si>
  <si>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</si>
  <si>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</si>
  <si>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</si>
  <si>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</si>
  <si>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</si>
  <si>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</si>
  <si>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</si>
  <si>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</si>
  <si>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</si>
  <si>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</si>
  <si>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</si>
  <si>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</si>
  <si>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</si>
  <si>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</si>
  <si>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</si>
  <si>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</si>
  <si>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</si>
  <si>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</si>
  <si>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</si>
  <si>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</si>
  <si>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</si>
  <si>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</si>
  <si>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</si>
  <si>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</si>
  <si>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</si>
  <si>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</si>
  <si>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</si>
  <si>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</si>
  <si>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</si>
  <si>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</si>
  <si>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</si>
  <si>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</si>
  <si>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</si>
  <si>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</si>
  <si>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</si>
  <si>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</si>
  <si>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</si>
  <si>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</si>
  <si>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</si>
  <si>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</si>
  <si>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</si>
  <si>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</si>
  <si>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</si>
  <si>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</si>
  <si>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</si>
  <si>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</si>
  <si>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</si>
  <si>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</si>
  <si>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</si>
  <si>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</si>
  <si>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</si>
  <si>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</si>
  <si>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</si>
  <si>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</si>
  <si>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</si>
  <si>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</si>
  <si>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</si>
  <si>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</si>
  <si>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</si>
  <si>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</si>
  <si>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</si>
  <si>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</si>
  <si>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</si>
  <si>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</si>
  <si>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</si>
  <si>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</si>
  <si>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</si>
  <si>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</si>
  <si>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</si>
  <si>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</si>
  <si>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</si>
  <si>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</si>
  <si>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</si>
  <si>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</si>
  <si>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</si>
  <si>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</si>
  <si>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</si>
  <si>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</si>
  <si>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</si>
  <si>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</si>
  <si>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</si>
  <si>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</si>
  <si>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</si>
  <si>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</si>
  <si>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</si>
  <si>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</si>
  <si>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</si>
  <si>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</si>
  <si>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</si>
  <si>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</si>
  <si>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</si>
  <si>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</si>
  <si>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</si>
  <si>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</si>
  <si>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</si>
  <si>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</si>
  <si>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</si>
  <si>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</si>
  <si>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</si>
  <si>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</si>
  <si>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</si>
  <si>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</si>
  <si>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</si>
  <si>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</si>
  <si>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</si>
  <si>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</si>
  <si>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</si>
  <si>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</si>
  <si>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</si>
  <si>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</si>
  <si>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</si>
  <si>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</si>
  <si>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</si>
  <si>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</si>
  <si>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</si>
  <si>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</si>
  <si>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</si>
  <si>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</si>
  <si>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</si>
  <si>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</si>
  <si>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</si>
  <si>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</si>
  <si>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</si>
  <si>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</si>
  <si>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</si>
  <si>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</si>
  <si>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</si>
  <si>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</si>
  <si>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</si>
  <si>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</si>
  <si>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</si>
  <si>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</si>
  <si>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</si>
  <si>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</si>
  <si>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</si>
  <si>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</si>
  <si>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</si>
  <si>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</si>
  <si>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</si>
  <si>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</si>
  <si>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</si>
  <si>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</si>
  <si>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</si>
  <si>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</si>
  <si>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</si>
  <si>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</si>
  <si>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</si>
  <si>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</si>
  <si>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</si>
  <si>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</si>
  <si>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</si>
  <si>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</si>
  <si>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</si>
  <si>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</si>
  <si>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</si>
  <si>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</si>
  <si>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</si>
  <si>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</si>
  <si>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</si>
  <si>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</si>
  <si>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</si>
  <si>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</si>
  <si>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</si>
  <si>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</si>
  <si>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</si>
  <si>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</si>
  <si>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</si>
  <si>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</si>
  <si>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</si>
  <si>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</si>
  <si>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</si>
  <si>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</si>
  <si>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</si>
  <si>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</si>
  <si>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</si>
  <si>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</si>
  <si>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</si>
  <si>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</si>
  <si>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</si>
  <si>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</si>
  <si>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</si>
  <si>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</si>
  <si>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</si>
  <si>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</si>
  <si>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</si>
  <si>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</si>
  <si>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</si>
  <si>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</si>
  <si>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</si>
  <si>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</si>
  <si>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</si>
  <si>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</si>
  <si>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</si>
  <si>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</si>
  <si>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</si>
  <si>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</si>
  <si>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</si>
  <si>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</si>
  <si>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</si>
  <si>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</si>
  <si>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</si>
  <si>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</si>
  <si>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</si>
  <si>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</si>
  <si>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</si>
  <si>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</si>
  <si>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</si>
  <si>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</si>
  <si>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</si>
  <si>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</si>
  <si>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</si>
  <si>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</si>
  <si>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</si>
  <si>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</si>
  <si>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</si>
  <si>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</si>
  <si>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</si>
  <si>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</si>
  <si>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</si>
  <si>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</si>
  <si>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</si>
  <si>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</si>
  <si>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</si>
  <si>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</si>
  <si>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</si>
  <si>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</si>
  <si>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</si>
  <si>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</si>
  <si>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</si>
  <si>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</si>
  <si>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</si>
  <si>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</si>
  <si>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</si>
  <si>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</si>
  <si>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</si>
  <si>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</si>
  <si>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</si>
  <si>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</si>
  <si>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</si>
  <si>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</si>
  <si>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</si>
  <si>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</si>
  <si>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</si>
  <si>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</si>
  <si>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</si>
  <si>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</si>
  <si>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</si>
  <si>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</si>
  <si>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</si>
  <si>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</si>
  <si>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</si>
  <si>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</si>
  <si>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</si>
  <si>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</si>
  <si>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</si>
  <si>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</si>
  <si>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</si>
  <si>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</si>
  <si>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</si>
  <si>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</si>
  <si>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</si>
  <si>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</si>
  <si>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</si>
  <si>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</si>
  <si>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</si>
  <si>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</si>
  <si>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</si>
  <si>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</si>
  <si>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</si>
  <si>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</si>
  <si>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</si>
  <si>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</si>
  <si>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</si>
  <si>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</si>
  <si>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</si>
  <si>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</si>
  <si>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</si>
  <si>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</si>
  <si>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</si>
  <si>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</si>
  <si>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</si>
  <si>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</si>
  <si>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</si>
  <si>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</si>
  <si>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</si>
  <si>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</si>
  <si>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</si>
  <si>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</si>
  <si>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</si>
  <si>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</si>
  <si>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</si>
  <si>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</si>
  <si>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</si>
  <si>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</si>
  <si>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</si>
  <si>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</si>
  <si>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</si>
  <si>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</si>
  <si>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</si>
  <si>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</si>
  <si>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</si>
  <si>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</si>
  <si>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</si>
  <si>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</si>
  <si>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</si>
  <si>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</si>
  <si>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</si>
  <si>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</si>
  <si>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</si>
  <si>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</si>
  <si>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</si>
  <si>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</si>
  <si>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</si>
  <si>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</si>
  <si>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</si>
  <si>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</si>
  <si>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</si>
  <si>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</si>
  <si>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</si>
  <si>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</si>
  <si>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</si>
  <si>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</si>
  <si>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</si>
  <si>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</si>
  <si>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</si>
  <si>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</si>
  <si>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</si>
  <si>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</si>
  <si>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</si>
  <si>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</si>
  <si>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</si>
  <si>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</si>
  <si>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</si>
  <si>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</si>
  <si>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</si>
  <si>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</si>
  <si>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</si>
  <si>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</si>
  <si>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</si>
  <si>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</si>
  <si>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</si>
  <si>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</si>
  <si>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</si>
  <si>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</si>
  <si>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</si>
  <si>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</si>
  <si>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</si>
  <si>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</si>
  <si>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</si>
  <si>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</si>
  <si>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</si>
  <si>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</si>
  <si>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</si>
  <si>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</si>
  <si>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</si>
  <si>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</si>
  <si>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</si>
  <si>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</si>
  <si>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</si>
  <si>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</si>
  <si>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</si>
  <si>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</si>
  <si>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</si>
  <si>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</si>
  <si>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</si>
  <si>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</si>
  <si>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</si>
  <si>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</si>
  <si>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</si>
  <si>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</si>
  <si>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</si>
  <si>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</si>
  <si>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</si>
  <si>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</si>
  <si>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</si>
  <si>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</si>
  <si>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</si>
  <si>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</si>
  <si>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</si>
  <si>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</si>
  <si>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</si>
  <si>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</si>
  <si>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</si>
  <si>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</si>
  <si>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</si>
  <si>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</si>
  <si>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</si>
  <si>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</si>
  <si>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</si>
  <si>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</si>
  <si>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</si>
  <si>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</si>
  <si>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</si>
  <si>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</si>
  <si>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</si>
  <si>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</si>
  <si>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</si>
  <si>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</si>
  <si>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</si>
  <si>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</si>
  <si>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</si>
  <si>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</si>
  <si>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</si>
  <si>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</si>
  <si>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</si>
  <si>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</si>
  <si>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</si>
  <si>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</si>
  <si>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</si>
  <si>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</si>
  <si>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</si>
  <si>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</si>
  <si>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</si>
  <si>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</si>
  <si>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</si>
  <si>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</si>
  <si>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</si>
  <si>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</si>
  <si>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</si>
  <si>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</si>
  <si>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</si>
  <si>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</si>
  <si>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</si>
  <si>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</si>
  <si>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</si>
  <si>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</si>
  <si>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</si>
  <si>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</si>
  <si>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</si>
  <si>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</si>
  <si>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</si>
  <si>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</si>
  <si>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</si>
  <si>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</si>
  <si>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</si>
  <si>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</si>
  <si>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</si>
  <si>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</si>
  <si>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</si>
  <si>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</si>
  <si>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</si>
  <si>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</si>
  <si>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</si>
  <si>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</si>
  <si>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</si>
  <si>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</si>
  <si>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</si>
  <si>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</si>
  <si>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</si>
  <si>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</si>
  <si>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</si>
  <si>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</si>
  <si>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</si>
  <si>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</si>
  <si>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</si>
  <si>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</si>
  <si>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</si>
  <si>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</si>
  <si>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</si>
  <si>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</si>
  <si>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</si>
  <si>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</si>
  <si>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</si>
  <si>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</si>
  <si>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</si>
  <si>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</si>
  <si>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</si>
  <si>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</si>
  <si>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</si>
  <si>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</si>
  <si>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</si>
  <si>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</si>
  <si>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</si>
  <si>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</si>
  <si>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</si>
  <si>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</si>
  <si>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</si>
  <si>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</si>
  <si>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</si>
  <si>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</si>
  <si>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</si>
  <si>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</si>
  <si>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</si>
  <si>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</si>
  <si>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</si>
  <si>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</si>
  <si>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</si>
  <si>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</si>
  <si>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</si>
  <si>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</si>
  <si>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</si>
  <si>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</si>
  <si>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</si>
  <si>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</si>
  <si>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</si>
  <si>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</si>
  <si>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</si>
  <si>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</si>
  <si>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</si>
  <si>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</si>
  <si>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</si>
  <si>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</si>
  <si>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</si>
  <si>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</si>
  <si>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</si>
  <si>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</si>
  <si>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</si>
  <si>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</si>
  <si>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</si>
  <si>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</si>
  <si>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</si>
  <si>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</si>
  <si>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</si>
  <si>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</si>
  <si>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</si>
  <si>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</si>
  <si>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</si>
  <si>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</si>
  <si>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</si>
  <si>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</si>
  <si>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</si>
  <si>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</si>
  <si>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</si>
  <si>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</si>
  <si>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</si>
  <si>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</si>
  <si>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</si>
  <si>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</si>
  <si>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</si>
  <si>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</si>
  <si>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</si>
  <si>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</si>
  <si>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</si>
  <si>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</si>
  <si>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</si>
  <si>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</si>
  <si>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</si>
  <si>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</si>
  <si>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</si>
  <si>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</si>
  <si>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</si>
  <si>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</si>
  <si>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</si>
  <si>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</si>
  <si>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</si>
  <si>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</si>
  <si>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</si>
  <si>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</si>
  <si>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</si>
  <si>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</si>
  <si>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</si>
  <si>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</si>
  <si>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</si>
  <si>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</si>
  <si>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</si>
  <si>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</si>
  <si>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</si>
  <si>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</si>
  <si>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</si>
  <si>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</si>
  <si>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</si>
  <si>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</si>
  <si>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</si>
  <si>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</si>
  <si>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</si>
  <si>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</si>
  <si>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</si>
  <si>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</si>
  <si>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</si>
  <si>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</si>
  <si>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</si>
  <si>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</si>
  <si>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</si>
  <si>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</si>
  <si>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</si>
  <si>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</si>
  <si>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</si>
  <si>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</si>
  <si>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</si>
  <si>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</si>
  <si>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</si>
  <si>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</si>
  <si>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</si>
  <si>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</si>
  <si>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</si>
  <si>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</si>
  <si>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</si>
  <si>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</si>
  <si>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</si>
  <si>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</si>
  <si>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</si>
  <si>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</si>
  <si>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</si>
  <si>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</si>
  <si>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</si>
  <si>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</si>
  <si>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</si>
  <si>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</si>
  <si>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</si>
  <si>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</si>
  <si>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</si>
  <si>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</si>
  <si>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</si>
  <si>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</si>
  <si>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</si>
  <si>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</si>
  <si>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</si>
  <si>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</si>
  <si>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</si>
  <si>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</si>
  <si>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</si>
  <si>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</si>
  <si>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</si>
  <si>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</si>
  <si>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</si>
  <si>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</si>
  <si>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</si>
  <si>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</si>
  <si>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</si>
  <si>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</si>
  <si>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</si>
  <si>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</si>
  <si>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</si>
  <si>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</si>
  <si>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</si>
  <si>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</si>
  <si>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</si>
  <si>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</si>
  <si>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</si>
  <si>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</si>
  <si>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</si>
  <si>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</si>
  <si>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</si>
  <si>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</si>
  <si>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</si>
  <si>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</si>
  <si>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</si>
  <si>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</si>
  <si>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</si>
  <si>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</si>
  <si>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</si>
  <si>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</si>
  <si>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</si>
  <si>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</si>
  <si>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</si>
  <si>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</si>
  <si>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</si>
  <si>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</si>
  <si>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</si>
  <si>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</si>
  <si>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</si>
  <si>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</si>
  <si>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</si>
  <si>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</si>
  <si>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</si>
  <si>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</si>
  <si>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</si>
  <si>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</si>
  <si>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</si>
  <si>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</si>
  <si>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</si>
  <si>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</si>
  <si>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</si>
  <si>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</si>
  <si>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</si>
  <si>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</si>
  <si>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</si>
  <si>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</si>
  <si>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</si>
  <si>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</si>
  <si>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</si>
  <si>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</si>
  <si>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</si>
  <si>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</si>
  <si>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</si>
  <si>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</si>
  <si>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</si>
  <si>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</si>
  <si>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</si>
  <si>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</si>
  <si>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</si>
  <si>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</si>
  <si>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</si>
  <si>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</si>
  <si>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</si>
  <si>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</si>
  <si>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</si>
  <si>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</si>
  <si>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</si>
  <si>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</si>
  <si>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</si>
  <si>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</si>
  <si>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</si>
  <si>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</si>
  <si>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</si>
  <si>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</si>
  <si>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</si>
  <si>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</si>
  <si>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</si>
  <si>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</si>
  <si>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</si>
  <si>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</si>
  <si>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</si>
  <si>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</si>
  <si>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</si>
  <si>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</si>
  <si>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</si>
  <si>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</si>
  <si>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</si>
  <si>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</si>
  <si>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</si>
  <si>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</si>
  <si>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</si>
  <si>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</si>
  <si>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</si>
  <si>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</si>
  <si>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</si>
  <si>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</si>
  <si>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</si>
  <si>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</si>
  <si>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</si>
  <si>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</si>
  <si>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</si>
  <si>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</si>
  <si>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</si>
  <si>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</si>
  <si>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</si>
  <si>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</si>
  <si>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</si>
  <si>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</si>
  <si>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</si>
  <si>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</si>
  <si>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</si>
  <si>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</si>
  <si>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</si>
  <si>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</si>
  <si>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</si>
  <si>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</si>
  <si>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</si>
  <si>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</si>
  <si>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</si>
  <si>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</si>
  <si>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</si>
  <si>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</si>
  <si>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</si>
  <si>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</si>
  <si>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</si>
  <si>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</si>
  <si>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</si>
  <si>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</si>
  <si>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</si>
  <si>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</si>
  <si>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</si>
  <si>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</si>
  <si>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</si>
  <si>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</si>
  <si>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</si>
  <si>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</si>
  <si>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</si>
  <si>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</si>
  <si>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</si>
  <si>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</si>
  <si>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</si>
  <si>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</si>
  <si>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</si>
  <si>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</si>
  <si>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</si>
  <si>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</si>
  <si>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</si>
  <si>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</si>
  <si>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</si>
  <si>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</si>
  <si>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</si>
  <si>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</si>
  <si>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</si>
  <si>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</si>
  <si>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</si>
  <si>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</si>
  <si>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</si>
  <si>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</si>
  <si>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</si>
  <si>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</si>
  <si>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</si>
  <si>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</si>
  <si>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</si>
  <si>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</si>
  <si>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</si>
  <si>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</si>
  <si>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</si>
  <si>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</si>
  <si>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</si>
  <si>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</si>
  <si>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</si>
  <si>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</si>
  <si>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</si>
  <si>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</si>
  <si>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</si>
  <si>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</si>
  <si>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</si>
  <si>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</si>
  <si>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</si>
  <si>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</si>
  <si>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</si>
  <si>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</si>
  <si>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</si>
  <si>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</si>
  <si>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</si>
  <si>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</si>
  <si>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</si>
  <si>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</si>
  <si>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</si>
  <si>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</si>
  <si>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</si>
  <si>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</si>
  <si>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</si>
  <si>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</si>
  <si>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</si>
  <si>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</si>
  <si>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</si>
  <si>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</si>
  <si>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</si>
  <si>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</si>
  <si>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</si>
  <si>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</si>
  <si>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</si>
  <si>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</si>
  <si>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</si>
  <si>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</si>
  <si>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</si>
  <si>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</si>
  <si>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</si>
  <si>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</si>
  <si>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</si>
  <si>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</si>
  <si>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</si>
  <si>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</si>
  <si>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</si>
  <si>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</si>
  <si>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</si>
  <si>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</si>
  <si>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</si>
  <si>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</si>
  <si>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</si>
  <si>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</si>
  <si>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</si>
  <si>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</si>
  <si>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</si>
  <si>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</si>
  <si>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</si>
  <si>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</si>
  <si>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</si>
  <si>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</si>
  <si>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</si>
  <si>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</si>
  <si>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</si>
  <si>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</si>
  <si>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</si>
  <si>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</si>
  <si>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</si>
  <si>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</si>
  <si>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</si>
  <si>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</si>
  <si>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</si>
  <si>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</si>
  <si>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</si>
  <si>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</si>
  <si>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</si>
  <si>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</si>
  <si>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</si>
  <si>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</si>
  <si>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</si>
  <si>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</si>
  <si>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</si>
  <si>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</si>
  <si>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</si>
  <si>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</si>
  <si>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</si>
  <si>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</si>
  <si>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</si>
  <si>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</si>
  <si>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</si>
  <si>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</si>
  <si>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</si>
  <si>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</si>
  <si>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</si>
  <si>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</si>
  <si>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</si>
  <si>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</si>
  <si>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</si>
  <si>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</si>
  <si>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</si>
  <si>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</si>
  <si>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</si>
  <si>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</si>
  <si>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</si>
  <si>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</si>
  <si>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</si>
  <si>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</si>
  <si>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</si>
  <si>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</si>
  <si>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</si>
  <si>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</si>
  <si>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</si>
  <si>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</si>
  <si>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</si>
  <si>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</si>
  <si>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</si>
  <si>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</si>
  <si>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</si>
  <si>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</si>
  <si>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</si>
  <si>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</si>
  <si>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</si>
  <si>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</si>
  <si>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</si>
  <si>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</si>
  <si>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</si>
  <si>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</si>
  <si>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</si>
  <si>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</si>
  <si>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</si>
  <si>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</si>
  <si>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</si>
  <si>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</si>
  <si>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</si>
  <si>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</si>
  <si>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</si>
  <si>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</si>
  <si>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</si>
  <si>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</si>
  <si>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</si>
  <si>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</si>
  <si>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</si>
  <si>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</si>
  <si>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</si>
  <si>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</si>
  <si>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</si>
  <si>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</si>
  <si>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</si>
  <si>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</si>
  <si>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</si>
  <si>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</si>
  <si>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</si>
  <si>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</si>
  <si>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</si>
  <si>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</si>
  <si>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</si>
  <si>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</si>
  <si>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</si>
  <si>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</si>
  <si>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</si>
  <si>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</si>
  <si>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</si>
  <si>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</si>
  <si>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</si>
  <si>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</si>
  <si>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</si>
  <si>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</si>
  <si>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</si>
  <si>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</si>
  <si>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</si>
  <si>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</si>
  <si>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</si>
  <si>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</si>
  <si>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</si>
  <si>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</si>
  <si>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</si>
  <si>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</si>
  <si>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</si>
  <si>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</si>
  <si>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</si>
  <si>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</si>
  <si>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</si>
  <si>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</si>
  <si>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</si>
  <si>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</si>
  <si>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</si>
  <si>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</si>
  <si>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</si>
  <si>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</si>
  <si>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</si>
  <si>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</si>
  <si>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</si>
  <si>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</si>
  <si>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</si>
  <si>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</si>
  <si>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</si>
  <si>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</si>
  <si>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</si>
  <si>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</si>
  <si>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</si>
  <si>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</si>
  <si>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</si>
  <si>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</si>
  <si>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</si>
  <si>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</si>
  <si>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</si>
  <si>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</si>
  <si>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</si>
  <si>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</si>
  <si>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</si>
  <si>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</si>
  <si>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</si>
  <si>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</si>
  <si>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</si>
  <si>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</si>
  <si>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</si>
  <si>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</si>
  <si>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</si>
  <si>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</si>
  <si>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</si>
  <si>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</si>
  <si>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</si>
  <si>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</si>
  <si>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</si>
  <si>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</si>
  <si>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</si>
  <si>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</si>
  <si>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</si>
  <si>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</si>
  <si>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</si>
  <si>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</si>
  <si>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</si>
  <si>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</si>
  <si>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</si>
  <si>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</si>
  <si>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</si>
  <si>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</si>
  <si>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</si>
  <si>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</si>
  <si>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</si>
  <si>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</si>
  <si>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</si>
  <si>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</si>
  <si>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</si>
  <si>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</si>
  <si>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</si>
  <si>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</si>
  <si>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</si>
  <si>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</si>
  <si>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</si>
  <si>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</si>
  <si>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</si>
  <si>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</si>
  <si>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</si>
  <si>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</si>
  <si>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</si>
  <si>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</si>
  <si>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</si>
  <si>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</si>
  <si>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</si>
  <si>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</si>
  <si>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</si>
  <si>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</si>
  <si>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</si>
  <si>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</si>
  <si>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</si>
  <si>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</si>
  <si>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</si>
  <si>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</si>
  <si>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</si>
  <si>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</si>
  <si>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</si>
  <si>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</si>
  <si>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</si>
  <si>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</si>
  <si>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</si>
  <si>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</si>
  <si>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</si>
  <si>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</si>
  <si>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</si>
  <si>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</si>
  <si>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</si>
  <si>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</si>
  <si>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</si>
  <si>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</si>
  <si>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</si>
  <si>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</si>
  <si>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</si>
  <si>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</si>
  <si>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</si>
  <si>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</si>
  <si>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</si>
  <si>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</si>
  <si>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</si>
  <si>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</si>
  <si>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</si>
  <si>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</si>
  <si>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</si>
  <si>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</si>
  <si>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</si>
  <si>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</si>
  <si>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</si>
  <si>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</si>
  <si>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</si>
  <si>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</si>
  <si>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</si>
  <si>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</si>
  <si>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</si>
  <si>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</si>
  <si>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</si>
  <si>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</si>
  <si>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</si>
  <si>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</si>
  <si>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</si>
  <si>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</si>
  <si>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</si>
  <si>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</si>
  <si>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</si>
  <si>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</si>
  <si>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</si>
  <si>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</si>
  <si>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</si>
  <si>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</si>
  <si>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</si>
  <si>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</si>
  <si>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</si>
  <si>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</si>
  <si>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</si>
  <si>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</si>
  <si>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</si>
  <si>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</si>
  <si>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</si>
  <si>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</si>
  <si>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</si>
  <si>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</si>
  <si>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</si>
  <si>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</si>
  <si>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</si>
  <si>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</si>
  <si>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</si>
  <si>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</si>
  <si>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</si>
  <si>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</si>
  <si>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</si>
  <si>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</si>
  <si>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</si>
  <si>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</si>
  <si>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</si>
  <si>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</si>
  <si>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</si>
  <si>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</si>
  <si>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</si>
  <si>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</si>
  <si>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</si>
  <si>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</si>
  <si>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</si>
  <si>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</si>
  <si>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</si>
  <si>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</si>
  <si>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</si>
  <si>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</si>
  <si>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</si>
  <si>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</si>
  <si>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</si>
  <si>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</si>
  <si>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</si>
  <si>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</si>
  <si>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</si>
  <si>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</si>
  <si>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</si>
  <si>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</si>
  <si>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</si>
  <si>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</si>
  <si>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</si>
  <si>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</si>
  <si>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</si>
  <si>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</si>
  <si>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</si>
  <si>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</si>
  <si>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</si>
  <si>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</si>
  <si>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</si>
  <si>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</si>
  <si>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</si>
  <si>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</si>
  <si>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</si>
  <si>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</si>
  <si>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</si>
  <si>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</si>
  <si>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</si>
  <si>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</si>
  <si>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</si>
  <si>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</si>
  <si>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</si>
  <si>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</si>
  <si>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</si>
  <si>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</si>
  <si>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</si>
  <si>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</si>
  <si>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</si>
  <si>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</si>
  <si>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</si>
  <si>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</si>
  <si>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</si>
  <si>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</si>
  <si>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</si>
  <si>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</si>
  <si>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</si>
  <si>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</si>
  <si>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</si>
  <si>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</si>
  <si>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</si>
  <si>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</si>
  <si>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</si>
  <si>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</si>
  <si>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</si>
  <si>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</si>
  <si>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</si>
  <si>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</si>
  <si>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</si>
  <si>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</si>
  <si>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</si>
  <si>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</si>
  <si>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</si>
  <si>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</si>
  <si>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</si>
  <si>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</si>
  <si>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</si>
  <si>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</si>
  <si>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</si>
  <si>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</si>
  <si>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</si>
  <si>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</si>
  <si>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</si>
  <si>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</si>
  <si>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</si>
  <si>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</si>
  <si>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</si>
  <si>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</si>
  <si>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</si>
  <si>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</si>
  <si>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</si>
  <si>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</si>
  <si>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</si>
  <si>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</si>
  <si>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</si>
  <si>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</si>
  <si>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</si>
  <si>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</si>
  <si>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</si>
  <si>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</si>
  <si>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</si>
  <si>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</si>
  <si>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</si>
  <si>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</si>
  <si>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</si>
  <si>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</si>
  <si>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</si>
  <si>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</si>
  <si>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</si>
  <si>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</si>
  <si>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</si>
  <si>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</si>
  <si>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</si>
  <si>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</si>
  <si>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</si>
  <si>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</si>
  <si>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</si>
  <si>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</si>
  <si>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</si>
  <si>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</si>
  <si>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</si>
  <si>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</si>
  <si>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</si>
  <si>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</si>
  <si>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</si>
  <si>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</si>
  <si>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</si>
  <si>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</si>
  <si>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</si>
  <si>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</si>
  <si>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</si>
  <si>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</si>
  <si>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</si>
  <si>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</si>
  <si>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</si>
  <si>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</si>
  <si>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</si>
  <si>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</si>
  <si>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</si>
  <si>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</si>
  <si>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</si>
  <si>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</si>
  <si>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</si>
  <si>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</si>
  <si>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</si>
  <si>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</si>
  <si>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</si>
  <si>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</si>
  <si>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</si>
  <si>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</si>
  <si>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</si>
  <si>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</si>
  <si>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</si>
  <si>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</si>
  <si>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</si>
  <si>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</si>
  <si>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</si>
  <si>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</si>
  <si>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</si>
  <si>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</si>
  <si>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</si>
  <si>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</si>
  <si>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</si>
  <si>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</si>
  <si>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</si>
  <si>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</si>
  <si>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</si>
  <si>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</si>
  <si>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</si>
  <si>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</si>
  <si>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</si>
  <si>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</si>
  <si>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</si>
  <si>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</si>
  <si>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</si>
  <si>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</si>
  <si>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</si>
  <si>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</si>
  <si>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</si>
  <si>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</si>
  <si>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</si>
  <si>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</si>
  <si>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</si>
  <si>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</si>
  <si>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</si>
  <si>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</si>
  <si>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</si>
  <si>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</si>
  <si>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</si>
  <si>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</si>
  <si>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</si>
  <si>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</si>
  <si>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</si>
  <si>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</si>
  <si>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</si>
  <si>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</si>
  <si>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</si>
  <si>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</si>
  <si>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</si>
  <si>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</si>
  <si>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</si>
  <si>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</si>
  <si>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</si>
  <si>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</si>
  <si>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</si>
  <si>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</si>
  <si>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</si>
  <si>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</si>
  <si>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</si>
  <si>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</si>
  <si>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</si>
  <si>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</si>
  <si>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</si>
  <si>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</si>
  <si>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</si>
  <si>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</si>
  <si>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</si>
  <si>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</si>
  <si>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</si>
  <si>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</si>
  <si>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</si>
  <si>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</si>
  <si>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</si>
  <si>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</si>
  <si>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</si>
  <si>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</si>
  <si>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</si>
  <si>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</si>
  <si>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</si>
  <si>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</si>
  <si>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</si>
  <si>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</si>
  <si>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</si>
  <si>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</si>
  <si>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</si>
  <si>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</si>
  <si>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</si>
  <si>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</si>
  <si>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</si>
  <si>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</si>
  <si>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</si>
  <si>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</si>
  <si>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</si>
  <si>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</si>
  <si>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</si>
  <si>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</si>
  <si>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</si>
  <si>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</si>
  <si>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</si>
  <si>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</si>
  <si>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</si>
  <si>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</si>
  <si>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</si>
  <si>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</si>
  <si>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</si>
  <si>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</si>
  <si>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</si>
  <si>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</si>
  <si>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</si>
  <si>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</si>
  <si>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</si>
  <si>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</si>
  <si>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</si>
  <si>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</si>
  <si>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</si>
  <si>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</si>
  <si>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</si>
  <si>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</si>
  <si>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</si>
  <si>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</si>
  <si>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</si>
  <si>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</si>
  <si>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</si>
  <si>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</si>
  <si>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</si>
  <si>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</si>
  <si>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</si>
  <si>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</si>
  <si>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</si>
  <si>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</si>
  <si>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</si>
  <si>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</si>
  <si>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</si>
  <si>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</si>
  <si>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</si>
  <si>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</si>
  <si>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</si>
  <si>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</si>
  <si>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</si>
  <si>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</si>
  <si>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</si>
  <si>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</si>
  <si>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</si>
  <si>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</si>
  <si>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</si>
  <si>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</si>
  <si>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</si>
  <si>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</si>
  <si>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</si>
  <si>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</si>
  <si>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</si>
  <si>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</si>
  <si>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</si>
  <si>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</si>
  <si>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</si>
  <si>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</si>
  <si>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</si>
  <si>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</si>
  <si>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</si>
  <si>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</si>
  <si>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</si>
  <si>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</si>
  <si>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</si>
  <si>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</si>
  <si>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</si>
  <si>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</si>
  <si>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</si>
  <si>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</si>
  <si>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</si>
  <si>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</si>
  <si>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</si>
  <si>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</si>
  <si>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</si>
  <si>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</si>
  <si>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</si>
  <si>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</si>
  <si>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</si>
  <si>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</si>
  <si>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</si>
  <si>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</si>
  <si>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</si>
  <si>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</si>
  <si>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</si>
  <si>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</si>
  <si>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</si>
  <si>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</si>
  <si>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</si>
  <si>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</si>
  <si>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</si>
  <si>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</si>
  <si>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</si>
  <si>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</si>
  <si>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</si>
  <si>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</si>
  <si>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</si>
  <si>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</si>
  <si>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</si>
  <si>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</si>
  <si>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</si>
  <si>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</si>
  <si>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</si>
  <si>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</si>
  <si>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</si>
  <si>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</si>
  <si>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</si>
  <si>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</si>
  <si>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</si>
  <si>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</si>
  <si>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</si>
  <si>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</si>
  <si>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</si>
  <si>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</si>
  <si>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</si>
  <si>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</si>
  <si>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</si>
  <si>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</si>
  <si>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</si>
  <si>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</si>
  <si>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</si>
  <si>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</si>
  <si>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</si>
  <si>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</si>
  <si>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</si>
  <si>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</si>
  <si>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</si>
  <si>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</si>
  <si>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</si>
  <si>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</si>
  <si>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</si>
  <si>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</si>
  <si>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</si>
  <si>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</si>
  <si>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</si>
  <si>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</si>
  <si>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</si>
  <si>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</si>
  <si>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</si>
  <si>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</si>
  <si>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</si>
  <si>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</si>
  <si>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</si>
  <si>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</si>
  <si>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</si>
  <si>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</si>
  <si>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</si>
  <si>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</si>
  <si>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</si>
  <si>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</si>
  <si>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</si>
  <si>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</si>
  <si>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</si>
  <si>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</si>
  <si>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</si>
  <si>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</si>
  <si>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</si>
  <si>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</si>
  <si>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</si>
  <si>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</si>
  <si>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</si>
  <si>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</si>
  <si>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</si>
  <si>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</si>
  <si>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</si>
  <si>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</si>
  <si>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</si>
  <si>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</si>
  <si>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</si>
  <si>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</si>
  <si>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</si>
  <si>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</si>
  <si>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</si>
  <si>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</si>
  <si>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</si>
  <si>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</si>
  <si>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</si>
  <si>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</si>
  <si>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</si>
  <si>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</si>
  <si>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</si>
  <si>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</si>
  <si>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</si>
  <si>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</si>
  <si>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</si>
  <si>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</si>
  <si>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</si>
  <si>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</si>
  <si>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</si>
  <si>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</si>
  <si>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</si>
  <si>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</si>
  <si>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</si>
  <si>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</si>
  <si>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</si>
  <si>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</si>
  <si>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</si>
  <si>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</si>
  <si>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</si>
  <si>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</si>
  <si>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</si>
  <si>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</si>
  <si>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</si>
  <si>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</si>
  <si>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</si>
  <si>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</si>
  <si>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</si>
  <si>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</si>
  <si>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</si>
  <si>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</si>
  <si>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</si>
  <si>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</si>
  <si>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</si>
  <si>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</si>
  <si>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</si>
  <si>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</si>
  <si>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</si>
  <si>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</si>
  <si>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</si>
  <si>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</si>
  <si>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</si>
  <si>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</si>
  <si>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</si>
  <si>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</si>
  <si>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</si>
  <si>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</si>
  <si>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</si>
  <si>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</si>
  <si>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</si>
  <si>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</si>
  <si>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</si>
  <si>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</si>
  <si>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</si>
  <si>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</si>
  <si>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</si>
  <si>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</si>
  <si>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</si>
  <si>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</si>
  <si>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</si>
  <si>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</si>
  <si>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</si>
  <si>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</si>
  <si>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</si>
  <si>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</si>
  <si>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</si>
  <si>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</si>
  <si>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</si>
  <si>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</si>
  <si>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</si>
  <si>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</si>
  <si>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</si>
  <si>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</si>
  <si>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</si>
  <si>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</si>
  <si>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</si>
  <si>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</si>
  <si>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</si>
  <si>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</si>
  <si>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</si>
  <si>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</si>
  <si>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</si>
  <si>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</si>
  <si>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</si>
  <si>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</si>
  <si>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</si>
  <si>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</si>
  <si>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</si>
  <si>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</si>
  <si>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</si>
  <si>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</si>
  <si>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</si>
  <si>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</si>
  <si>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</si>
  <si>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</si>
  <si>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</si>
  <si>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</si>
  <si>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</si>
  <si>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</si>
  <si>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</si>
  <si>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</si>
  <si>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</si>
  <si>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</si>
  <si>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</si>
  <si>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</si>
  <si>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</si>
  <si>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</si>
  <si>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</si>
  <si>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</si>
  <si>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</si>
  <si>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</si>
  <si>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</si>
  <si>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</si>
  <si>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</si>
  <si>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</si>
  <si>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</si>
  <si>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</si>
  <si>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</si>
  <si>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</si>
  <si>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</si>
  <si>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</si>
  <si>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</si>
  <si>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</si>
  <si>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</si>
  <si>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</si>
  <si>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</si>
  <si>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</si>
  <si>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</si>
  <si>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</si>
  <si>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</si>
  <si>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</si>
  <si>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</si>
  <si>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</si>
  <si>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</si>
  <si>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</si>
  <si>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</si>
  <si>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</si>
  <si>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</si>
  <si>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</si>
  <si>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</si>
  <si>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</si>
  <si>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</si>
  <si>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</si>
  <si>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</si>
  <si>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</si>
  <si>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</si>
  <si>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</si>
  <si>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</si>
  <si>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</si>
  <si>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</si>
  <si>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</si>
  <si>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</si>
  <si>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</si>
  <si>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</si>
  <si>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</si>
  <si>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</si>
  <si>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</si>
  <si>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</si>
  <si>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</si>
  <si>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</si>
  <si>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</si>
  <si>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</si>
  <si>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</si>
  <si>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</si>
  <si>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</si>
  <si>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</si>
  <si>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</si>
  <si>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</si>
  <si>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</si>
  <si>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</si>
  <si>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</si>
  <si>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</si>
  <si>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</si>
  <si>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</si>
  <si>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</si>
  <si>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</si>
  <si>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</si>
  <si>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</si>
  <si>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</si>
  <si>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</si>
  <si>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</si>
  <si>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</si>
  <si>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</si>
  <si>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</si>
  <si>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</si>
  <si>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</si>
  <si>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</si>
  <si>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</si>
  <si>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</si>
  <si>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</si>
  <si>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</si>
  <si>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</si>
  <si>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</si>
  <si>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</si>
  <si>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</si>
  <si>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</si>
  <si>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</si>
  <si>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</si>
  <si>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</si>
  <si>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</si>
  <si>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</si>
  <si>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</si>
  <si>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</si>
  <si>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</si>
  <si>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</si>
  <si>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</si>
  <si>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</si>
  <si>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</si>
  <si>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</si>
  <si>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</si>
  <si>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</si>
  <si>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</si>
  <si>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</si>
  <si>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</si>
  <si>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</si>
  <si>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</si>
  <si>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</si>
  <si>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</si>
  <si>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</si>
  <si>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</si>
  <si>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</si>
  <si>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</si>
  <si>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</si>
  <si>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</si>
  <si>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</si>
  <si>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</si>
  <si>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</si>
  <si>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</si>
  <si>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</si>
  <si>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</si>
  <si>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</si>
  <si>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</si>
  <si>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</si>
  <si>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</si>
  <si>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</si>
  <si>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</si>
  <si>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</si>
  <si>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</si>
  <si>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</si>
  <si>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</si>
  <si>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</si>
  <si>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</si>
  <si>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</si>
  <si>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</si>
  <si>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</si>
  <si>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</si>
  <si>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</si>
  <si>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</si>
  <si>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</si>
  <si>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</si>
  <si>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</si>
  <si>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</si>
  <si>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</si>
  <si>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</si>
  <si>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</si>
  <si>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</si>
  <si>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</si>
  <si>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</si>
  <si>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</si>
  <si>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</si>
  <si>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</si>
  <si>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</si>
  <si>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</si>
  <si>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</si>
  <si>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</si>
  <si>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</si>
  <si>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</si>
  <si>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</si>
  <si>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</si>
  <si>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</si>
  <si>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</si>
  <si>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</si>
  <si>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</si>
  <si>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</si>
  <si>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</si>
  <si>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</si>
  <si>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</si>
  <si>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</si>
  <si>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</si>
  <si>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</si>
  <si>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</si>
  <si>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</si>
  <si>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</si>
  <si>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</si>
  <si>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</si>
  <si>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</si>
  <si>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</si>
  <si>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</si>
  <si>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</si>
  <si>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</si>
  <si>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</si>
  <si>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</si>
  <si>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</si>
  <si>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</si>
  <si>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</si>
  <si>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</si>
  <si>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</si>
  <si>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</si>
  <si>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</si>
  <si>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</si>
  <si>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</si>
  <si>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</si>
  <si>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</si>
  <si>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</si>
  <si>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</si>
  <si>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</si>
  <si>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</si>
  <si>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</si>
  <si>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</si>
  <si>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</si>
  <si>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</si>
  <si>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</si>
  <si>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</si>
  <si>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</si>
  <si>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</si>
  <si>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</si>
  <si>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</si>
  <si>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</si>
  <si>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</si>
  <si>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</si>
  <si>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</si>
  <si>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</si>
  <si>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</si>
  <si>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</si>
  <si>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</si>
  <si>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</si>
  <si>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</si>
  <si>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</si>
  <si>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</si>
  <si>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</si>
  <si>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</si>
  <si>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</si>
  <si>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</si>
  <si>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</si>
  <si>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</si>
  <si>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</si>
  <si>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</si>
  <si>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</si>
  <si>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</si>
  <si>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</si>
  <si>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</si>
  <si>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</si>
  <si>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</si>
  <si>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</si>
  <si>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</si>
  <si>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</si>
  <si>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</si>
  <si>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</si>
  <si>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</si>
  <si>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</si>
  <si>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</si>
  <si>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</si>
  <si>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</si>
  <si>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</si>
  <si>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</si>
  <si>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</si>
  <si>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</si>
  <si>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</si>
  <si>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</si>
  <si>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</si>
  <si>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</si>
  <si>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</si>
  <si>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</si>
  <si>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</si>
  <si>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</si>
  <si>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</si>
  <si>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</si>
  <si>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</si>
  <si>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</si>
  <si>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</si>
  <si>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</si>
  <si>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</si>
  <si>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</si>
  <si>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</si>
  <si>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</si>
  <si>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</si>
  <si>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</si>
  <si>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</si>
  <si>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</si>
  <si>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</si>
  <si>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</si>
  <si>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</si>
  <si>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</si>
  <si>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</si>
  <si>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</si>
  <si>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</si>
  <si>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</si>
  <si>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</si>
  <si>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</si>
  <si>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</si>
  <si>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</si>
  <si>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</si>
  <si>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</si>
  <si>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</si>
  <si>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</si>
  <si>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</si>
  <si>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</si>
  <si>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</si>
  <si>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</si>
  <si>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</si>
  <si>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</si>
  <si>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</si>
  <si>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</si>
  <si>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</si>
  <si>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</si>
  <si>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</si>
  <si>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</si>
  <si>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</si>
  <si>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</si>
  <si>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</si>
  <si>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</si>
  <si>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</si>
  <si>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</si>
  <si>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</si>
  <si>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</si>
  <si>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</si>
  <si>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</si>
  <si>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</si>
  <si>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</si>
  <si>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</si>
  <si>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</si>
  <si>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</si>
  <si>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</si>
  <si>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</si>
  <si>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</si>
  <si>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</si>
  <si>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</si>
  <si>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</si>
  <si>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</si>
  <si>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</si>
  <si>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</si>
  <si>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</si>
  <si>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</si>
  <si>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</si>
  <si>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</si>
  <si>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</si>
  <si>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</si>
  <si>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</si>
  <si>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</si>
  <si>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</si>
  <si>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</si>
  <si>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</si>
  <si>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</si>
  <si>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</si>
  <si>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</si>
  <si>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</si>
  <si>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</si>
  <si>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</si>
  <si>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</si>
  <si>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</si>
  <si>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</si>
  <si>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</si>
  <si>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</si>
  <si>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</si>
  <si>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</si>
  <si>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</si>
  <si>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</si>
  <si>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</si>
  <si>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</si>
  <si>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</si>
  <si>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</si>
  <si>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</si>
  <si>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</si>
  <si>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</si>
  <si>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</si>
  <si>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</si>
  <si>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</si>
  <si>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</si>
  <si>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</si>
  <si>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</si>
  <si>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</si>
  <si>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</si>
  <si>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</si>
  <si>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</si>
  <si>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</si>
  <si>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</si>
  <si>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</si>
  <si>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</si>
  <si>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</si>
  <si>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</si>
  <si>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</si>
  <si>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</si>
  <si>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</si>
  <si>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</si>
  <si>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</si>
  <si>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</si>
  <si>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</si>
  <si>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</si>
  <si>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</si>
  <si>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</si>
  <si>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</si>
  <si>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</si>
  <si>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</si>
  <si>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</si>
  <si>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</si>
  <si>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</si>
  <si>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</si>
  <si>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</si>
  <si>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</si>
  <si>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</si>
  <si>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</si>
  <si>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</si>
  <si>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</si>
  <si>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</si>
  <si>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</si>
  <si>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</si>
  <si>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</si>
  <si>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</si>
  <si>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</si>
  <si>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</si>
  <si>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</si>
  <si>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</si>
  <si>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</si>
  <si>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</si>
  <si>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</si>
  <si>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</si>
  <si>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</si>
  <si>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</si>
  <si>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</si>
  <si>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</si>
  <si>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</si>
  <si>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</si>
  <si>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</si>
  <si>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</si>
  <si>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</si>
  <si>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</si>
  <si>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</si>
  <si>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</si>
  <si>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</si>
  <si>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</si>
  <si>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</si>
  <si>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</si>
  <si>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</si>
  <si>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</si>
  <si>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</si>
  <si>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</si>
  <si>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</si>
  <si>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</si>
  <si>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</si>
  <si>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</si>
  <si>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</si>
  <si>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</si>
  <si>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</si>
  <si>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</si>
  <si>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</si>
  <si>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</si>
  <si>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</si>
  <si>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</si>
  <si>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</si>
  <si>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</si>
  <si>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</si>
  <si>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</si>
  <si>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</si>
  <si>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</si>
  <si>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</si>
  <si>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</si>
  <si>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</si>
  <si>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</si>
  <si>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</si>
  <si>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</si>
  <si>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</si>
  <si>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</si>
  <si>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</si>
  <si>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</si>
  <si>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</si>
  <si>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</si>
  <si>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</si>
  <si>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</si>
  <si>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</si>
  <si>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</si>
  <si>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</si>
  <si>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</si>
  <si>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</si>
  <si>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</si>
  <si>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</si>
  <si>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</si>
  <si>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</si>
  <si>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</si>
  <si>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</si>
  <si>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</si>
  <si>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</si>
  <si>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</si>
  <si>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</si>
  <si>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</si>
  <si>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</si>
  <si>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</si>
  <si>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</si>
  <si>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</si>
  <si>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</si>
  <si>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</si>
  <si>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</si>
  <si>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</si>
  <si>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</si>
  <si>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</si>
  <si>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</si>
  <si>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</si>
  <si>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</si>
  <si>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</si>
  <si>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</si>
  <si>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</si>
  <si>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</si>
  <si>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</si>
  <si>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</si>
  <si>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</si>
  <si>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</si>
  <si>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</si>
  <si>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</si>
  <si>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</si>
  <si>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</si>
  <si>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</si>
  <si>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</si>
  <si>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</si>
  <si>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</si>
  <si>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</si>
  <si>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</si>
  <si>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</si>
  <si>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</si>
  <si>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</si>
  <si>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</si>
  <si>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</si>
  <si>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</si>
  <si>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</si>
  <si>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</si>
  <si>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</si>
  <si>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</si>
  <si>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</si>
  <si>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</si>
  <si>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</si>
  <si>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</si>
  <si>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</si>
  <si>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</si>
  <si>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</si>
  <si>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</si>
  <si>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</si>
  <si>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</si>
  <si>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</si>
  <si>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</si>
  <si>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</si>
  <si>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</si>
  <si>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</si>
  <si>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</si>
  <si>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</si>
  <si>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</si>
  <si>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</si>
  <si>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</si>
  <si>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</si>
  <si>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</si>
  <si>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</si>
  <si>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</si>
  <si>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</si>
  <si>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</si>
  <si>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</si>
  <si>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</si>
  <si>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</si>
  <si>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</si>
  <si>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</si>
  <si>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</si>
  <si>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</si>
  <si>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</si>
  <si>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</si>
  <si>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</si>
  <si>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</si>
  <si>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</si>
  <si>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</si>
  <si>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</si>
  <si>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</si>
  <si>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</si>
  <si>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</si>
  <si>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</si>
  <si>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</si>
  <si>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</si>
  <si>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</si>
  <si>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</si>
  <si>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</si>
  <si>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</si>
  <si>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</si>
  <si>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</si>
  <si>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</si>
  <si>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</si>
  <si>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</si>
  <si>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</si>
  <si>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</si>
  <si>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</si>
  <si>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</si>
  <si>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</si>
  <si>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</si>
  <si>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</si>
  <si>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</si>
  <si>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</si>
  <si>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</si>
  <si>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</si>
  <si>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</si>
  <si>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</si>
  <si>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</si>
  <si>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</si>
  <si>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</si>
  <si>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</si>
  <si>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</si>
  <si>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</si>
  <si>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</si>
  <si>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</si>
  <si>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</si>
  <si>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</si>
  <si>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</si>
  <si>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</si>
  <si>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</si>
  <si>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</si>
  <si>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</si>
  <si>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</si>
  <si>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</si>
  <si>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</si>
  <si>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</si>
  <si>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</si>
  <si>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</si>
  <si>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</si>
  <si>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</si>
  <si>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</si>
  <si>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</si>
  <si>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</si>
  <si>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</si>
  <si>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</si>
  <si>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</si>
  <si>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</si>
  <si>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</si>
  <si>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</si>
  <si>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</si>
  <si>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</si>
  <si>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</si>
  <si>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</si>
  <si>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</si>
  <si>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</si>
  <si>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</si>
  <si>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</si>
  <si>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</si>
  <si>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</si>
  <si>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</si>
  <si>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</si>
  <si>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</si>
  <si>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</si>
  <si>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</si>
  <si>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</si>
  <si>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</si>
  <si>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</si>
  <si>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</si>
  <si>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</si>
  <si>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</si>
  <si>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</si>
  <si>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</si>
  <si>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</si>
  <si>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</si>
  <si>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</si>
  <si>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</si>
  <si>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</si>
  <si>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</si>
  <si>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</si>
  <si>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</si>
  <si>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</si>
  <si>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</si>
  <si>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</si>
  <si>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</si>
  <si>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</si>
  <si>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</si>
  <si>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</si>
  <si>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</si>
  <si>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</si>
  <si>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</si>
  <si>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</si>
  <si>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</si>
  <si>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</si>
  <si>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</si>
  <si>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</si>
  <si>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</si>
  <si>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</si>
  <si>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</si>
  <si>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</si>
  <si>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</si>
  <si>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</si>
  <si>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</si>
  <si>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</si>
  <si>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</si>
  <si>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</si>
  <si>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</si>
  <si>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</si>
  <si>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</si>
  <si>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</si>
  <si>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</si>
  <si>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</si>
  <si>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</si>
  <si>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</si>
  <si>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</si>
  <si>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</si>
  <si>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</si>
  <si>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</si>
  <si>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</si>
  <si>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</si>
  <si>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</si>
  <si>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</si>
  <si>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</si>
  <si>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</si>
  <si>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</si>
  <si>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</si>
  <si>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</si>
  <si>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</si>
  <si>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</si>
  <si>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</si>
  <si>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</si>
  <si>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</si>
  <si>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</si>
  <si>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</si>
  <si>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</si>
  <si>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</si>
  <si>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</si>
  <si>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</si>
  <si>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</si>
  <si>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</si>
  <si>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</si>
  <si>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</si>
  <si>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</si>
  <si>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</si>
  <si>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</si>
  <si>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</si>
  <si>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</si>
  <si>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</si>
  <si>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</si>
  <si>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</si>
  <si>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</si>
  <si>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</si>
  <si>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</si>
  <si>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</si>
  <si>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</si>
  <si>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</si>
  <si>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</si>
  <si>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</si>
  <si>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</si>
  <si>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</si>
  <si>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</si>
  <si>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</si>
  <si>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</si>
  <si>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</si>
  <si>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</si>
  <si>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</si>
  <si>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</si>
  <si>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</si>
  <si>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</si>
  <si>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</si>
  <si>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</si>
  <si>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</si>
  <si>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</si>
  <si>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</si>
  <si>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</si>
  <si>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</si>
  <si>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</si>
  <si>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</si>
  <si>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</si>
  <si>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</si>
  <si>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</si>
  <si>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</si>
  <si>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</si>
  <si>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</si>
  <si>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</si>
  <si>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</si>
  <si>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</si>
  <si>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</si>
  <si>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</si>
  <si>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</si>
  <si>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</si>
  <si>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</si>
  <si>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</si>
  <si>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</si>
  <si>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</si>
  <si>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</si>
  <si>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</si>
  <si>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</si>
  <si>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</si>
  <si>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</si>
  <si>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</si>
  <si>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</si>
  <si>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</si>
  <si>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</si>
  <si>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</si>
  <si>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</si>
  <si>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</si>
  <si>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</si>
  <si>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</si>
  <si>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</si>
  <si>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</si>
  <si>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</si>
  <si>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</si>
  <si>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</si>
  <si>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</si>
  <si>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</si>
  <si>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</si>
  <si>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</si>
  <si>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</si>
  <si>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</si>
  <si>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</si>
  <si>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</si>
  <si>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</si>
  <si>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</si>
  <si>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</si>
  <si>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</si>
  <si>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</si>
  <si>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</si>
  <si>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</si>
  <si>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</si>
  <si>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</si>
  <si>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</si>
  <si>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</si>
  <si>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</si>
  <si>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</si>
  <si>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</si>
  <si>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</si>
  <si>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</si>
  <si>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</si>
  <si>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</si>
  <si>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</si>
  <si>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</si>
  <si>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</si>
  <si>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</si>
  <si>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</si>
  <si>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</si>
  <si>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</si>
  <si>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</si>
  <si>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</si>
  <si>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</si>
  <si>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</si>
  <si>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</si>
  <si>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</si>
  <si>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</si>
  <si>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</si>
  <si>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</si>
  <si>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</si>
  <si>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</si>
  <si>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</si>
  <si>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</si>
  <si>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</si>
  <si>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</si>
  <si>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</si>
  <si>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</si>
  <si>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</si>
  <si>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</si>
  <si>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</si>
  <si>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</si>
  <si>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</si>
  <si>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</si>
  <si>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</si>
  <si>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</si>
  <si>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</si>
  <si>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</si>
  <si>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</si>
  <si>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</si>
  <si>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</si>
  <si>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</si>
  <si>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</si>
  <si>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</si>
  <si>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</si>
  <si>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</si>
  <si>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</si>
  <si>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</si>
  <si>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</si>
  <si>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</si>
  <si>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</si>
  <si>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</si>
  <si>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</si>
  <si>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</si>
  <si>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</si>
  <si>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</si>
  <si>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</si>
  <si>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</si>
  <si>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</si>
  <si>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</si>
  <si>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</si>
  <si>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</si>
  <si>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</si>
  <si>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</si>
  <si>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</si>
  <si>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</si>
  <si>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</si>
  <si>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</si>
  <si>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</si>
  <si>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</si>
  <si>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</si>
  <si>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</si>
  <si>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</si>
  <si>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</si>
  <si>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</si>
  <si>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</si>
  <si>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</si>
  <si>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</si>
  <si>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</si>
  <si>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</si>
  <si>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</si>
  <si>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</si>
  <si>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</si>
  <si>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</si>
  <si>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</si>
  <si>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</si>
  <si>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</si>
  <si>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</si>
  <si>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</si>
  <si>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</si>
  <si>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</si>
  <si>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</si>
  <si>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</si>
  <si>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</si>
  <si>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</si>
  <si>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</si>
  <si>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</si>
  <si>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</si>
  <si>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</si>
  <si>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</si>
  <si>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</si>
  <si>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</si>
  <si>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</si>
  <si>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</si>
  <si>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</si>
  <si>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</si>
  <si>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</si>
  <si>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</si>
  <si>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</si>
  <si>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</si>
  <si>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</si>
  <si>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</si>
  <si>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</si>
  <si>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</si>
  <si>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</si>
  <si>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</si>
  <si>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</si>
  <si>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</si>
  <si>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</si>
  <si>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</si>
  <si>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</si>
  <si>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</si>
  <si>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</si>
  <si>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</si>
  <si>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</si>
  <si>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</si>
  <si>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</si>
  <si>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</si>
  <si>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</si>
  <si>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</si>
  <si>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</si>
  <si>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</si>
  <si>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</si>
  <si>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</si>
  <si>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</si>
  <si>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</si>
  <si>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</si>
  <si>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</si>
  <si>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</si>
  <si>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</si>
  <si>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</si>
  <si>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</si>
  <si>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</si>
  <si>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</si>
  <si>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</si>
  <si>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</si>
  <si>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</si>
  <si>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</si>
  <si>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</si>
  <si>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</si>
  <si>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</si>
  <si>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</si>
  <si>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</si>
  <si>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</si>
  <si>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</si>
  <si>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</si>
  <si>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</si>
  <si>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</si>
  <si>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</si>
  <si>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</si>
  <si>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</si>
  <si>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</si>
  <si>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</si>
  <si>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</si>
  <si>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</si>
  <si>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</si>
  <si>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</si>
  <si>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</si>
  <si>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</si>
  <si>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</si>
  <si>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</si>
  <si>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</si>
  <si>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</si>
  <si>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</si>
  <si>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</si>
  <si>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</si>
  <si>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</si>
  <si>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</si>
  <si>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</si>
  <si>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</si>
  <si>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</si>
  <si>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</si>
  <si>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</si>
  <si>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</si>
  <si>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</si>
  <si>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</si>
  <si>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</si>
  <si>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</si>
  <si>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</si>
  <si>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</si>
  <si>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</si>
  <si>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</si>
  <si>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</si>
  <si>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</si>
  <si>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</si>
  <si>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</si>
  <si>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</si>
  <si>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</si>
  <si>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</si>
  <si>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</si>
  <si>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</si>
  <si>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</si>
  <si>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</si>
  <si>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</si>
  <si>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</si>
  <si>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</si>
  <si>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</si>
  <si>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</si>
  <si>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</si>
  <si>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</si>
  <si>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</si>
  <si>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</si>
  <si>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</si>
  <si>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</si>
  <si>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</si>
  <si>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</si>
  <si>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</si>
  <si>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</si>
  <si>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</si>
  <si>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</si>
  <si>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</si>
  <si>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</si>
  <si>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</si>
  <si>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</si>
  <si>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</si>
  <si>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</si>
  <si>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</si>
  <si>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</si>
  <si>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</si>
  <si>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</si>
  <si>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</si>
  <si>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</si>
  <si>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</si>
  <si>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</si>
  <si>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</si>
  <si>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</si>
  <si>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</si>
  <si>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</si>
  <si>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</si>
  <si>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</si>
  <si>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</si>
  <si>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</si>
  <si>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</si>
  <si>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</si>
  <si>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</si>
  <si>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</si>
  <si>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</si>
  <si>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</si>
  <si>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</si>
  <si>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</si>
  <si>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</si>
  <si>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</si>
  <si>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</si>
  <si>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</si>
  <si>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</si>
  <si>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</si>
  <si>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</si>
  <si>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</si>
  <si>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</si>
  <si>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</si>
  <si>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</si>
  <si>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</si>
  <si>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</si>
  <si>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</si>
  <si>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</si>
  <si>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</si>
  <si>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</si>
  <si>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</si>
  <si>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</si>
  <si>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</si>
  <si>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</si>
  <si>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</si>
  <si>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</si>
  <si>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</si>
  <si>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</si>
  <si>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</si>
  <si>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</si>
  <si>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</si>
  <si>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</si>
  <si>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</si>
  <si>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</si>
  <si>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</si>
  <si>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</si>
  <si>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</si>
  <si>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</si>
  <si>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</si>
  <si>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</si>
  <si>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</si>
  <si>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</si>
  <si>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</si>
  <si>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</si>
  <si>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</si>
  <si>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</si>
  <si>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</si>
  <si>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</si>
  <si>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</si>
  <si>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</si>
  <si>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</si>
  <si>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</si>
  <si>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</si>
  <si>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</si>
  <si>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</si>
  <si>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</si>
  <si>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</si>
  <si>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</si>
  <si>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</si>
  <si>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</si>
  <si>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</si>
  <si>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</si>
  <si>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</si>
  <si>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</si>
  <si>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</si>
  <si>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</si>
  <si>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</si>
  <si>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</si>
  <si>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</si>
  <si>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</si>
  <si>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</si>
  <si>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</si>
  <si>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</si>
  <si>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</si>
  <si>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</si>
  <si>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</si>
  <si>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</si>
  <si>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</si>
  <si>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</si>
  <si>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</si>
  <si>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</si>
  <si>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</si>
  <si>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</si>
  <si>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</si>
  <si>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</si>
  <si>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</si>
  <si>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</si>
  <si>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</si>
  <si>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</si>
  <si>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</si>
  <si>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</si>
  <si>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</si>
  <si>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</si>
  <si>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</si>
  <si>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</si>
  <si>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</si>
  <si>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</si>
  <si>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</si>
  <si>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</si>
  <si>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</si>
  <si>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</si>
  <si>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</si>
  <si>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</si>
  <si>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</si>
  <si>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</si>
  <si>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</si>
  <si>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</si>
  <si>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</si>
  <si>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</si>
  <si>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</si>
  <si>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</si>
  <si>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</si>
  <si>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</si>
  <si>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</si>
  <si>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</si>
  <si>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</si>
  <si>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</si>
  <si>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</si>
  <si>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</si>
  <si>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</si>
  <si>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</si>
  <si>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</si>
  <si>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</si>
  <si>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</si>
  <si>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</si>
  <si>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</si>
  <si>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</si>
  <si>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</si>
  <si>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</si>
  <si>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</si>
  <si>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</si>
  <si>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</si>
  <si>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</si>
  <si>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</si>
  <si>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</si>
  <si>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</si>
  <si>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</si>
  <si>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</si>
  <si>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</si>
  <si>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</si>
  <si>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</si>
  <si>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</si>
  <si>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</si>
  <si>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</si>
  <si>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</si>
  <si>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</si>
  <si>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</si>
  <si>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</si>
  <si>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</si>
  <si>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</si>
  <si>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</si>
  <si>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</si>
  <si>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</si>
  <si>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</si>
  <si>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</si>
  <si>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</si>
  <si>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</si>
  <si>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</si>
  <si>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</si>
  <si>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</si>
  <si>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</si>
  <si>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</si>
  <si>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</si>
  <si>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</si>
  <si>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</si>
  <si>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</si>
  <si>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</si>
  <si>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</si>
  <si>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</si>
  <si>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</si>
  <si>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</si>
  <si>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</si>
  <si>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</si>
  <si>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</si>
  <si>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</si>
  <si>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</si>
  <si>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</si>
  <si>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</si>
  <si>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</si>
  <si>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</si>
  <si>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</si>
  <si>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</si>
  <si>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</si>
  <si>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</si>
  <si>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</si>
  <si>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</si>
  <si>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</si>
  <si>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</si>
  <si>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</si>
  <si>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</si>
  <si>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</si>
  <si>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</si>
  <si>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</si>
  <si>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</si>
  <si>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</si>
  <si>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</si>
  <si>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</si>
  <si>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</si>
  <si>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</si>
  <si>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</si>
  <si>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</si>
  <si>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</si>
  <si>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</si>
  <si>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</si>
  <si>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</si>
  <si>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</si>
  <si>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</si>
  <si>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</si>
  <si>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</si>
  <si>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</si>
  <si>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</si>
  <si>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</si>
  <si>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</si>
  <si>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</si>
  <si>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</si>
  <si>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</si>
  <si>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</si>
  <si>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</si>
  <si>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</si>
  <si>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</si>
  <si>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</si>
  <si>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</si>
  <si>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</si>
  <si>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</si>
  <si>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</si>
  <si>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</si>
  <si>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</si>
  <si>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</si>
  <si>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</si>
  <si>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</si>
  <si>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</si>
  <si>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</si>
  <si>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</si>
  <si>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</si>
  <si>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</si>
  <si>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</si>
  <si>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</si>
  <si>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</si>
  <si>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</si>
  <si>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</si>
  <si>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</si>
  <si>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</si>
  <si>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</si>
  <si>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</si>
  <si>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</si>
  <si>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</si>
  <si>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</si>
  <si>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</si>
  <si>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</si>
  <si>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</si>
  <si>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</si>
  <si>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</si>
  <si>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</si>
  <si>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</si>
  <si>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</si>
  <si>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</si>
  <si>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</si>
  <si>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</si>
  <si>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</si>
  <si>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</si>
  <si>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</si>
  <si>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</si>
  <si>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</si>
  <si>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</si>
  <si>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</si>
  <si>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</si>
  <si>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</si>
  <si>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</si>
  <si>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</si>
  <si>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</si>
  <si>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</si>
  <si>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</si>
  <si>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</si>
  <si>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</si>
  <si>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</si>
  <si>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</si>
  <si>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</si>
  <si>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</si>
  <si>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</si>
  <si>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</si>
  <si>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</si>
  <si>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</si>
  <si>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</si>
  <si>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</si>
  <si>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</si>
  <si>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</si>
  <si>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</si>
  <si>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</si>
  <si>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</si>
  <si>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</si>
  <si>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</si>
  <si>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</si>
  <si>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</si>
  <si>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</si>
  <si>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</si>
  <si>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</si>
  <si>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</si>
  <si>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</si>
  <si>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</si>
  <si>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</si>
  <si>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</si>
  <si>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</si>
  <si>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</si>
  <si>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</si>
  <si>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</si>
  <si>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</si>
  <si>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</si>
  <si>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</si>
  <si>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</si>
  <si>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</si>
  <si>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</si>
  <si>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</si>
  <si>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</si>
  <si>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</si>
  <si>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</si>
  <si>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</si>
  <si>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</si>
  <si>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</si>
  <si>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</si>
  <si>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</si>
  <si>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</si>
  <si>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</si>
  <si>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</si>
  <si>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</si>
  <si>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</si>
  <si>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</si>
  <si>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</si>
  <si>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</si>
  <si>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</si>
  <si>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</si>
  <si>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</si>
  <si>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</si>
  <si>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</si>
  <si>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</si>
  <si>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</si>
  <si>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</si>
  <si>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</si>
  <si>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</si>
  <si>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</si>
  <si>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</si>
  <si>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</si>
  <si>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</si>
  <si>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</si>
  <si>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</si>
  <si>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</si>
  <si>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</si>
  <si>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</si>
  <si>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</si>
  <si>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</si>
  <si>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</si>
  <si>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</si>
  <si>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</si>
  <si>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</si>
  <si>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</si>
  <si>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</si>
  <si>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</si>
  <si>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</si>
  <si>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</si>
  <si>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</si>
  <si>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</si>
  <si>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</si>
  <si>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</si>
  <si>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</si>
  <si>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</si>
  <si>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</si>
  <si>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</si>
  <si>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</si>
  <si>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</si>
  <si>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</si>
  <si>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</si>
  <si>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</si>
  <si>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</si>
  <si>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</si>
  <si>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</si>
  <si>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</si>
  <si>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</si>
  <si>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</si>
  <si>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</si>
  <si>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</si>
  <si>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</si>
  <si>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</si>
  <si>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</si>
  <si>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</si>
  <si>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</si>
  <si>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</si>
  <si>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</si>
  <si>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</si>
  <si>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</si>
  <si>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</si>
  <si>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</si>
  <si>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</si>
  <si>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</si>
  <si>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</si>
  <si>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</si>
  <si>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</si>
  <si>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</si>
  <si>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</si>
  <si>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</si>
  <si>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</si>
  <si>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</si>
  <si>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</si>
  <si>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</si>
  <si>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</si>
  <si>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</si>
  <si>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</si>
  <si>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</si>
  <si>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</si>
  <si>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</si>
  <si>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</si>
  <si>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</si>
  <si>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</si>
  <si>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</si>
  <si>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</si>
  <si>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</si>
  <si>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</si>
  <si>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</si>
  <si>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</si>
  <si>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</si>
  <si>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</si>
  <si>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</si>
  <si>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</si>
  <si>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</si>
  <si>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</si>
  <si>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</si>
  <si>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</si>
  <si>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</si>
  <si>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</si>
  <si>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</si>
  <si>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</si>
  <si>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</si>
  <si>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</si>
  <si>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</si>
  <si>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</si>
  <si>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</si>
  <si>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</si>
  <si>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</si>
  <si>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</si>
  <si>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</si>
  <si>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</si>
  <si>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</si>
  <si>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</si>
  <si>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</si>
  <si>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</si>
  <si>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</si>
  <si>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</si>
  <si>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</si>
  <si>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</si>
  <si>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</si>
  <si>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</si>
  <si>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</si>
  <si>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</si>
  <si>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</si>
  <si>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</si>
  <si>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</si>
  <si>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</si>
  <si>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</si>
  <si>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</si>
  <si>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</si>
  <si>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</si>
  <si>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</si>
  <si>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</si>
  <si>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</si>
  <si>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</si>
  <si>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</si>
  <si>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</si>
  <si>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</si>
  <si>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</si>
  <si>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</si>
  <si>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</si>
  <si>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</si>
  <si>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</si>
  <si>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</si>
  <si>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</si>
  <si>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</si>
  <si>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</si>
  <si>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</si>
  <si>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</si>
  <si>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</si>
  <si>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</si>
  <si>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</si>
  <si>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</si>
  <si>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</si>
  <si>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</si>
  <si>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</si>
  <si>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</si>
  <si>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</si>
  <si>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</si>
  <si>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</si>
  <si>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</si>
  <si>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</si>
  <si>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</si>
  <si>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</si>
  <si>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</si>
  <si>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</si>
  <si>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</si>
  <si>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</si>
  <si>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</si>
  <si>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</si>
  <si>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</si>
  <si>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</si>
  <si>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</si>
  <si>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</si>
  <si>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</si>
  <si>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</si>
  <si>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</si>
  <si>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</si>
  <si>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</si>
  <si>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</si>
  <si>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</si>
  <si>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</si>
  <si>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</si>
  <si>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</si>
  <si>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</si>
  <si>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</si>
  <si>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</si>
  <si>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</si>
  <si>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</si>
  <si>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</si>
  <si>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</si>
  <si>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</si>
  <si>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</si>
  <si>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</si>
  <si>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</si>
  <si>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</si>
  <si>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</si>
  <si>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</si>
  <si>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</si>
  <si>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</si>
  <si>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</si>
  <si>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</si>
  <si>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</si>
  <si>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</si>
  <si>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</si>
  <si>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</si>
  <si>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</si>
  <si>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</si>
  <si>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</si>
  <si>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</si>
  <si>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</si>
  <si>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</si>
  <si>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</si>
  <si>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</si>
  <si>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</si>
  <si>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</si>
  <si>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</si>
  <si>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</si>
  <si>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</si>
  <si>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</si>
  <si>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</si>
  <si>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</si>
  <si>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</si>
  <si>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</si>
  <si>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</si>
  <si>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</si>
  <si>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</si>
  <si>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</si>
  <si>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</si>
  <si>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</si>
  <si>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</si>
  <si>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</si>
  <si>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</si>
  <si>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</si>
  <si>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</si>
  <si>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</si>
  <si>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</si>
  <si>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</si>
  <si>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</si>
  <si>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</si>
  <si>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</si>
  <si>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</si>
  <si>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</si>
  <si>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</si>
  <si>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</si>
  <si>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</si>
  <si>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</si>
  <si>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</si>
  <si>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</si>
  <si>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</si>
  <si>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</si>
  <si>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</si>
  <si>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</si>
  <si>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</si>
  <si>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</si>
  <si>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</si>
  <si>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</si>
  <si>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</si>
  <si>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</si>
  <si>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</si>
  <si>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</si>
  <si>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</si>
  <si>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</si>
  <si>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</si>
  <si>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</si>
  <si>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</si>
  <si>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</si>
  <si>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</si>
  <si>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</si>
  <si>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</si>
  <si>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</si>
  <si>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</si>
  <si>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</si>
  <si>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</si>
  <si>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</si>
  <si>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</si>
  <si>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</si>
  <si>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</si>
  <si>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</si>
  <si>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</si>
  <si>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</si>
  <si>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</si>
  <si>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</si>
  <si>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</si>
  <si>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</si>
  <si>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</si>
  <si>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</si>
  <si>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</si>
  <si>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</si>
  <si>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</si>
  <si>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</si>
  <si>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</si>
  <si>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</si>
  <si>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</si>
  <si>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</si>
  <si>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</si>
  <si>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</si>
  <si>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</si>
  <si>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</si>
  <si>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</si>
  <si>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</si>
  <si>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</si>
  <si>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</si>
  <si>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</si>
  <si>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</si>
  <si>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</si>
  <si>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</si>
  <si>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</si>
  <si>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</si>
  <si>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</si>
  <si>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</si>
  <si>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</si>
  <si>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</si>
  <si>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</si>
  <si>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</si>
  <si>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</si>
  <si>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</si>
  <si>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</si>
  <si>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</si>
  <si>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</si>
  <si>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</si>
  <si>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</si>
  <si>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</si>
  <si>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</si>
  <si>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</si>
  <si>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</si>
  <si>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</si>
  <si>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</si>
  <si>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</si>
  <si>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</si>
  <si>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</si>
  <si>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</si>
  <si>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</si>
  <si>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</si>
  <si>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</si>
  <si>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</si>
  <si>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</si>
  <si>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</si>
  <si>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</si>
  <si>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</si>
  <si>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</si>
  <si>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</si>
  <si>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</si>
  <si>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</si>
  <si>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</si>
  <si>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</si>
  <si>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</si>
  <si>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</si>
  <si>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</si>
  <si>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</si>
  <si>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</si>
  <si>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</si>
  <si>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</si>
  <si>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</si>
  <si>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</si>
  <si>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</si>
  <si>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</si>
  <si>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</si>
  <si>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</si>
  <si>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</si>
  <si>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</si>
  <si>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</si>
  <si>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</si>
  <si>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</si>
  <si>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</si>
  <si>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</si>
  <si>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</si>
  <si>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</si>
  <si>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</si>
  <si>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</si>
  <si>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</si>
  <si>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</si>
  <si>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</si>
  <si>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</si>
  <si>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</si>
  <si>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</si>
  <si>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</si>
  <si>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</si>
  <si>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</si>
  <si>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</si>
  <si>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</si>
  <si>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</si>
  <si>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</si>
  <si>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</si>
  <si>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</si>
  <si>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</si>
  <si>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</si>
  <si>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</si>
  <si>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</si>
  <si>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</si>
  <si>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</si>
  <si>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</si>
  <si>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</si>
  <si>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</si>
  <si>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</si>
  <si>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</si>
  <si>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</si>
  <si>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</si>
  <si>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</si>
  <si>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</si>
  <si>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</si>
  <si>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</si>
  <si>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</si>
  <si>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</si>
  <si>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</si>
  <si>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</si>
  <si>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</si>
  <si>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</si>
  <si>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</si>
  <si>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</si>
  <si>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</si>
  <si>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</si>
  <si>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</si>
  <si>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</si>
  <si>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</si>
  <si>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</si>
  <si>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</si>
  <si>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</si>
  <si>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</si>
  <si>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</si>
  <si>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</si>
  <si>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</si>
  <si>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</si>
  <si>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</si>
  <si>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</si>
  <si>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</si>
  <si>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</si>
  <si>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</si>
  <si>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</si>
  <si>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</si>
  <si>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</si>
  <si>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</si>
  <si>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</si>
  <si>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</si>
  <si>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</si>
  <si>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</si>
  <si>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</si>
  <si>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</si>
  <si>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</si>
  <si>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</si>
  <si>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</si>
  <si>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</si>
  <si>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</si>
  <si>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</si>
  <si>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</si>
  <si>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</si>
  <si>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</si>
  <si>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</si>
  <si>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</si>
  <si>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</si>
  <si>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</si>
  <si>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</si>
  <si>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</si>
  <si>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</si>
  <si>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</si>
  <si>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</si>
  <si>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</si>
  <si>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</si>
  <si>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</si>
  <si>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</si>
  <si>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</si>
  <si>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</si>
  <si>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</si>
  <si>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</si>
  <si>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</si>
  <si>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</si>
  <si>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</si>
  <si>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</si>
  <si>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</si>
  <si>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</si>
  <si>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</si>
  <si>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</si>
  <si>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</si>
  <si>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</si>
  <si>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</si>
  <si>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</si>
  <si>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</si>
  <si>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</si>
  <si>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</si>
  <si>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</si>
  <si>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</si>
  <si>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</si>
  <si>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</si>
  <si>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</si>
  <si>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</si>
  <si>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</si>
  <si>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</si>
  <si>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</si>
  <si>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</si>
  <si>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</si>
  <si>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</si>
  <si>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</si>
  <si>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</si>
  <si>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</si>
  <si>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</si>
  <si>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</si>
  <si>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</si>
  <si>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</si>
  <si>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</si>
  <si>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</si>
  <si>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</si>
  <si>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</si>
  <si>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</si>
  <si>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</si>
  <si>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</si>
  <si>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</si>
  <si>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</si>
  <si>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</si>
  <si>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</si>
  <si>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</si>
  <si>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</si>
  <si>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</si>
  <si>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</si>
  <si>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</si>
  <si>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</si>
  <si>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</si>
  <si>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</si>
  <si>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</si>
  <si>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</si>
  <si>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</si>
  <si>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</si>
  <si>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</si>
  <si>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</si>
  <si>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</si>
  <si>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</si>
  <si>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</si>
  <si>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</si>
  <si>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</si>
  <si>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</si>
  <si>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</si>
  <si>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</si>
  <si>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</si>
  <si>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</si>
  <si>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</si>
  <si>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</si>
  <si>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</si>
  <si>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</si>
  <si>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</si>
  <si>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</si>
  <si>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</si>
  <si>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</si>
  <si>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</si>
  <si>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</si>
  <si>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</si>
  <si>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</si>
  <si>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</si>
  <si>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</si>
  <si>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</si>
  <si>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</si>
  <si>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</si>
  <si>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</si>
  <si>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</si>
  <si>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</si>
  <si>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</si>
  <si>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</si>
  <si>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</si>
  <si>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</si>
  <si>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</si>
  <si>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</si>
  <si>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</si>
  <si>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</si>
  <si>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</si>
  <si>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</si>
  <si>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</si>
  <si>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</si>
  <si>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</si>
  <si>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</si>
  <si>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</si>
  <si>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</si>
  <si>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</si>
  <si>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</si>
  <si>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</si>
  <si>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</si>
  <si>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</si>
  <si>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</si>
  <si>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</si>
  <si>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</si>
  <si>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</si>
  <si>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</si>
  <si>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</si>
  <si>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</si>
  <si>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</si>
  <si>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</si>
  <si>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</si>
  <si>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</si>
  <si>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</si>
  <si>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</si>
  <si>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</si>
  <si>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</si>
  <si>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</si>
  <si>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</si>
  <si>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</si>
  <si>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</si>
  <si>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</si>
  <si>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</si>
  <si>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</si>
  <si>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</si>
  <si>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</si>
  <si>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</si>
  <si>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</si>
  <si>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</si>
  <si>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</si>
  <si>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</si>
  <si>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</si>
  <si>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</si>
  <si>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</si>
  <si>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</si>
  <si>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</si>
  <si>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</si>
  <si>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</si>
  <si>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</si>
  <si>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</si>
  <si>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</si>
  <si>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</si>
  <si>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</si>
  <si>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</si>
  <si>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</si>
  <si>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</si>
  <si>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</si>
  <si>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</si>
  <si>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</si>
  <si>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</si>
  <si>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</si>
  <si>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</si>
  <si>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</si>
  <si>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</si>
  <si>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</si>
  <si>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</si>
  <si>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</si>
  <si>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</si>
  <si>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</si>
  <si>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</si>
  <si>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</si>
  <si>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</si>
  <si>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</si>
  <si>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</si>
  <si>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</si>
  <si>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</si>
  <si>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</si>
  <si>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</si>
  <si>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</si>
  <si>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</si>
  <si>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</si>
  <si>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</si>
  <si>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</si>
  <si>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</si>
  <si>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</si>
  <si>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</si>
  <si>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</si>
  <si>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</si>
  <si>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</si>
  <si>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</si>
  <si>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</si>
  <si>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</si>
  <si>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</si>
  <si>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</si>
  <si>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</si>
  <si>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</si>
  <si>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</si>
  <si>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</si>
  <si>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</si>
  <si>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</si>
  <si>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</si>
  <si>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</si>
  <si>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</si>
  <si>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</si>
  <si>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</si>
  <si>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</si>
  <si>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</si>
  <si>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</si>
  <si>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</si>
  <si>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</si>
  <si>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</si>
  <si>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</si>
  <si>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</si>
  <si>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</si>
  <si>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</si>
  <si>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</si>
  <si>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</si>
  <si>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</si>
  <si>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</si>
  <si>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</si>
  <si>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</si>
  <si>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</si>
  <si>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</si>
  <si>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</si>
  <si>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</si>
  <si>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</si>
  <si>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</si>
  <si>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</si>
  <si>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</si>
  <si>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</si>
  <si>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</si>
  <si>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</si>
  <si>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</si>
  <si>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</si>
  <si>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</si>
  <si>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</si>
  <si>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</si>
  <si>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</si>
  <si>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</si>
  <si>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</si>
  <si>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</si>
  <si>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</si>
  <si>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</si>
  <si>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</si>
  <si>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</si>
  <si>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</si>
  <si>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</si>
  <si>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</si>
  <si>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</si>
  <si>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</si>
  <si>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</si>
  <si>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</si>
  <si>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</si>
  <si>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</si>
  <si>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</si>
  <si>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</si>
  <si>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</si>
  <si>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</si>
  <si>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</si>
  <si>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</si>
  <si>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</si>
  <si>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</si>
  <si>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</si>
  <si>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</si>
  <si>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</si>
  <si>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</si>
  <si>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</si>
  <si>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</si>
  <si>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</si>
  <si>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</si>
  <si>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</si>
  <si>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</si>
  <si>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</si>
  <si>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</si>
  <si>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</si>
  <si>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</si>
  <si>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</si>
  <si>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</si>
  <si>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</si>
  <si>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</si>
  <si>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</si>
  <si>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</si>
  <si>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</si>
  <si>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</si>
  <si>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</si>
  <si>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</si>
  <si>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</si>
  <si>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</si>
  <si>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</si>
  <si>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</si>
  <si>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</si>
  <si>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</si>
  <si>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</si>
  <si>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</si>
  <si>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</si>
  <si>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</si>
  <si>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</si>
  <si>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</si>
  <si>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</si>
  <si>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</si>
  <si>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</si>
  <si>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</si>
  <si>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</si>
  <si>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</si>
  <si>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</si>
  <si>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</si>
  <si>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</si>
  <si>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</si>
  <si>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</si>
  <si>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</si>
  <si>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</si>
  <si>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</si>
  <si>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</si>
  <si>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</si>
  <si>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</si>
  <si>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</si>
  <si>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</si>
  <si>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</si>
  <si>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</si>
  <si>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</si>
  <si>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</si>
  <si>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</si>
  <si>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</si>
  <si>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</si>
  <si>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</si>
  <si>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</si>
  <si>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</si>
  <si>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</si>
  <si>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</si>
  <si>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</si>
  <si>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</si>
  <si>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</si>
  <si>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</si>
  <si>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</si>
  <si>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</si>
  <si>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</si>
  <si>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</si>
  <si>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</si>
  <si>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</si>
  <si>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</si>
  <si>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</si>
  <si>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</si>
  <si>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</si>
  <si>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</si>
  <si>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</si>
  <si>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</si>
  <si>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</si>
  <si>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</si>
  <si>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</si>
  <si>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</si>
  <si>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</si>
  <si>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</si>
  <si>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</si>
  <si>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</si>
  <si>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</si>
  <si>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</si>
  <si>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</si>
  <si>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</si>
  <si>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</si>
  <si>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</si>
  <si>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</si>
  <si>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</si>
  <si>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</si>
  <si>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</si>
  <si>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</si>
  <si>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</si>
  <si>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</si>
  <si>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</si>
  <si>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</si>
  <si>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</si>
  <si>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</si>
  <si>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</si>
  <si>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</si>
  <si>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</si>
  <si>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</si>
  <si>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</si>
  <si>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</si>
  <si>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</si>
  <si>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</si>
  <si>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</si>
  <si>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</si>
  <si>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</si>
  <si>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</si>
  <si>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</si>
  <si>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</si>
  <si>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</si>
  <si>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</si>
  <si>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</si>
  <si>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</si>
  <si>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</si>
  <si>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</si>
  <si>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</si>
  <si>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</si>
  <si>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</si>
  <si>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</si>
  <si>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</si>
  <si>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</si>
  <si>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</si>
  <si>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</si>
  <si>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</si>
  <si>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</si>
  <si>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</si>
  <si>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</si>
  <si>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</si>
  <si>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</si>
  <si>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</si>
  <si>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</si>
  <si>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</si>
  <si>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</si>
  <si>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</si>
  <si>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</si>
  <si>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</si>
  <si>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</si>
  <si>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</si>
  <si>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</si>
  <si>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</si>
  <si>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</si>
  <si>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</si>
  <si>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</si>
  <si>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</si>
  <si>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</si>
  <si>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</si>
  <si>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</si>
  <si>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</si>
  <si>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</si>
  <si>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</si>
  <si>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</si>
  <si>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</si>
  <si>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</si>
  <si>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</si>
  <si>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</si>
  <si>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</si>
  <si>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</si>
  <si>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</si>
  <si>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</si>
  <si>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</si>
  <si>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</si>
  <si>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</si>
  <si>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</si>
  <si>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</si>
  <si>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</si>
  <si>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</si>
  <si>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</si>
  <si>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</si>
  <si>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</si>
  <si>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</si>
  <si>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</si>
  <si>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</si>
  <si>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</si>
  <si>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</si>
  <si>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</si>
  <si>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</si>
  <si>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</si>
  <si>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</si>
  <si>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</si>
  <si>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</si>
  <si>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</si>
  <si>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</si>
  <si>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</si>
  <si>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</si>
  <si>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</si>
  <si>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</si>
  <si>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</si>
  <si>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</si>
  <si>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</si>
  <si>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</si>
  <si>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</si>
  <si>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</si>
  <si>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</si>
  <si>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</si>
  <si>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</si>
  <si>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</si>
  <si>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</si>
  <si>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</si>
  <si>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</si>
  <si>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</si>
  <si>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</si>
  <si>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</si>
  <si>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</si>
  <si>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</si>
  <si>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</si>
  <si>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</si>
  <si>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</si>
  <si>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</si>
  <si>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</si>
  <si>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</si>
  <si>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</si>
  <si>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</si>
  <si>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</si>
  <si>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</si>
  <si>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</si>
  <si>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</si>
  <si>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</si>
  <si>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</si>
  <si>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</si>
  <si>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</si>
  <si>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</si>
  <si>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</si>
  <si>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</si>
  <si>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</si>
  <si>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</si>
  <si>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</si>
  <si>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</si>
  <si>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</si>
  <si>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</si>
  <si>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</si>
  <si>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</si>
  <si>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</si>
  <si>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</si>
  <si>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</si>
  <si>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</si>
  <si>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</si>
  <si>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</si>
  <si>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</si>
  <si>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</si>
  <si>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</si>
  <si>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</si>
  <si>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</si>
  <si>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</si>
  <si>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</si>
  <si>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</si>
  <si>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</si>
  <si>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</si>
  <si>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</si>
  <si>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</si>
  <si>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</si>
  <si>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</si>
  <si>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</si>
  <si>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</si>
  <si>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</si>
  <si>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</si>
  <si>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</si>
  <si>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</si>
  <si>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</si>
  <si>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</si>
  <si>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</si>
  <si>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</si>
  <si>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</si>
  <si>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</si>
  <si>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</si>
  <si>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</si>
  <si>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</si>
  <si>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</si>
  <si>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</si>
  <si>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</si>
  <si>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</si>
  <si>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</si>
  <si>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</si>
  <si>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</si>
  <si>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</si>
  <si>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</si>
  <si>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</si>
  <si>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</si>
  <si>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</si>
  <si>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</si>
  <si>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</si>
  <si>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</si>
  <si>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</si>
  <si>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</si>
  <si>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</si>
  <si>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</si>
  <si>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</si>
  <si>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</si>
  <si>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</si>
  <si>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</si>
  <si>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</si>
  <si>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</si>
  <si>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</si>
  <si>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</si>
  <si>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</si>
  <si>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</si>
  <si>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</si>
  <si>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</si>
  <si>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</si>
  <si>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</si>
  <si>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</si>
  <si>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</si>
  <si>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</si>
  <si>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</si>
  <si>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</si>
  <si>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</si>
  <si>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</si>
  <si>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</si>
  <si>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</si>
  <si>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</si>
  <si>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</si>
  <si>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</si>
  <si>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</si>
  <si>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</si>
  <si>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</si>
  <si>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</si>
  <si>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</si>
  <si>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</si>
  <si>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</si>
  <si>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</si>
  <si>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</si>
  <si>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</si>
  <si>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</si>
  <si>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</si>
  <si>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</si>
  <si>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</si>
  <si>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</si>
  <si>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</si>
  <si>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</si>
  <si>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</si>
  <si>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</si>
  <si>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</si>
  <si>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</si>
  <si>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</si>
  <si>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</si>
  <si>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</si>
  <si>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</si>
  <si>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</si>
  <si>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</si>
  <si>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</si>
  <si>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</si>
  <si>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</si>
  <si>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</si>
  <si>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</si>
  <si>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</si>
  <si>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</si>
  <si>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</si>
  <si>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</si>
  <si>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</si>
  <si>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</si>
  <si>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</si>
  <si>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</si>
  <si>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</si>
  <si>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</si>
  <si>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</si>
  <si>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</si>
  <si>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</si>
  <si>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</si>
  <si>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</si>
  <si>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</si>
  <si>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</si>
  <si>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</si>
  <si>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</si>
  <si>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</si>
  <si>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</si>
  <si>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</si>
  <si>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</si>
  <si>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</si>
  <si>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</si>
  <si>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</si>
  <si>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</si>
  <si>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</si>
  <si>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</si>
  <si>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</si>
  <si>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</si>
  <si>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</si>
  <si>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</si>
  <si>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</si>
  <si>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</si>
  <si>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</si>
  <si>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</si>
  <si>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</si>
  <si>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</si>
  <si>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</si>
  <si>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</si>
  <si>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</si>
  <si>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</si>
  <si>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</si>
  <si>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</si>
  <si>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</si>
  <si>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</si>
  <si>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</si>
  <si>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</si>
  <si>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</si>
  <si>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</si>
  <si>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</si>
  <si>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</si>
  <si>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</si>
  <si>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</si>
  <si>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</si>
  <si>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</si>
  <si>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</si>
  <si>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</si>
  <si>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</si>
  <si>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</si>
  <si>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</si>
  <si>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</si>
  <si>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</si>
  <si>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</si>
  <si>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</si>
  <si>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</si>
  <si>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</si>
  <si>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</si>
  <si>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</si>
  <si>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</si>
  <si>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</si>
  <si>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</si>
  <si>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</si>
  <si>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</si>
  <si>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</si>
  <si>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</si>
  <si>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</si>
  <si>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</si>
  <si>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</si>
  <si>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</si>
  <si>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</si>
  <si>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</si>
  <si>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</si>
  <si>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</si>
  <si>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</si>
  <si>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</si>
  <si>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</si>
  <si>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</si>
  <si>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</si>
  <si>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</si>
  <si>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</si>
  <si>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</si>
  <si>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</si>
  <si>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</si>
  <si>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</si>
  <si>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</si>
  <si>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</si>
  <si>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</si>
  <si>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</si>
  <si>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</si>
  <si>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</si>
  <si>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</si>
  <si>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</si>
  <si>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</si>
  <si>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</si>
  <si>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</si>
  <si>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</si>
  <si>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</si>
  <si>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</si>
  <si>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</si>
  <si>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</si>
  <si>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</si>
  <si>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</si>
  <si>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</si>
  <si>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</si>
  <si>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</si>
  <si>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</si>
  <si>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</si>
  <si>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</si>
  <si>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</si>
  <si>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</si>
  <si>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</si>
  <si>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</si>
  <si>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</si>
  <si>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</si>
  <si>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</si>
  <si>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</si>
  <si>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</si>
  <si>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</si>
  <si>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</si>
  <si>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</si>
  <si>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</si>
  <si>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</si>
  <si>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</si>
  <si>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</si>
  <si>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</si>
  <si>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</si>
  <si>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</si>
  <si>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</si>
  <si>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</si>
  <si>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</si>
  <si>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</si>
  <si>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</si>
  <si>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</si>
  <si>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</si>
  <si>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</si>
  <si>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</si>
  <si>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</si>
  <si>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</si>
  <si>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</si>
  <si>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</si>
  <si>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</si>
  <si>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</si>
  <si>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</si>
  <si>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</si>
  <si>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</si>
  <si>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</si>
  <si>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</si>
  <si>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</si>
  <si>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</si>
  <si>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</si>
  <si>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</si>
  <si>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</si>
  <si>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</si>
  <si>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</si>
  <si>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</si>
  <si>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</si>
  <si>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</si>
  <si>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</si>
  <si>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</si>
  <si>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</si>
  <si>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</si>
  <si>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</si>
  <si>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</si>
  <si>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</si>
  <si>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</si>
  <si>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</si>
  <si>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</si>
  <si>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</si>
  <si>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</si>
  <si>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</si>
  <si>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</si>
  <si>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</si>
  <si>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</si>
  <si>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</si>
  <si>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</si>
  <si>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</si>
  <si>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</si>
  <si>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</si>
  <si>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</si>
  <si>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</si>
  <si>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</si>
  <si>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</si>
  <si>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</si>
  <si>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</si>
  <si>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</si>
  <si>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</si>
  <si>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</si>
  <si>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</si>
  <si>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</si>
  <si>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</si>
  <si>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</si>
  <si>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</si>
  <si>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</si>
  <si>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</si>
  <si>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</si>
  <si>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</si>
  <si>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</si>
  <si>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</si>
  <si>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</si>
  <si>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</si>
  <si>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</si>
  <si>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</si>
  <si>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</si>
  <si>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</si>
  <si>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</si>
  <si>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</si>
  <si>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</si>
  <si>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</si>
  <si>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</si>
  <si>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</si>
  <si>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</si>
  <si>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</si>
  <si>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</si>
  <si>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</si>
  <si>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</si>
  <si>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</si>
  <si>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</si>
  <si>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</si>
  <si>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</si>
  <si>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</si>
  <si>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</si>
  <si>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</si>
  <si>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</si>
  <si>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</si>
  <si>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</si>
  <si>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</si>
  <si>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</si>
  <si>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</si>
  <si>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</si>
  <si>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</si>
  <si>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</si>
  <si>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</si>
  <si>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</si>
  <si>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</si>
  <si>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</si>
  <si>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</si>
  <si>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</si>
  <si>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</si>
  <si>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</si>
  <si>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</si>
  <si>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</si>
  <si>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</si>
  <si>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</si>
  <si>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</si>
  <si>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</si>
  <si>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</si>
  <si>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</si>
  <si>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</si>
  <si>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</si>
  <si>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</si>
  <si>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</si>
  <si>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</si>
  <si>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</si>
  <si>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</si>
  <si>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</si>
  <si>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</si>
  <si>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</si>
  <si>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</si>
  <si>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</si>
  <si>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</si>
  <si>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</si>
  <si>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</si>
  <si>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</si>
  <si>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</si>
  <si>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</si>
  <si>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</si>
  <si>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</si>
  <si>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</si>
  <si>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</si>
  <si>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</si>
  <si>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</si>
  <si>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</si>
  <si>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</si>
  <si>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</si>
  <si>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</si>
  <si>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</si>
  <si>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</si>
  <si>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</si>
  <si>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</si>
  <si>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</si>
  <si>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</si>
  <si>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</si>
  <si>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</si>
  <si>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</si>
  <si>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</si>
  <si>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</si>
  <si>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</si>
  <si>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</si>
  <si>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</si>
  <si>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</si>
  <si>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</si>
  <si>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</si>
  <si>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</si>
  <si>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</si>
  <si>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</si>
  <si>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</si>
  <si>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</si>
  <si>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</si>
  <si>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</si>
  <si>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</si>
  <si>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</si>
  <si>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</si>
  <si>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</si>
  <si>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</si>
  <si>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</si>
  <si>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</si>
  <si>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</si>
  <si>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</si>
  <si>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</si>
  <si>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</si>
  <si>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</si>
  <si>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</si>
  <si>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</si>
  <si>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</si>
  <si>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</si>
  <si>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</si>
  <si>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</si>
  <si>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</si>
  <si>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</si>
  <si>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</si>
  <si>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</si>
  <si>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</si>
  <si>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</si>
  <si>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</si>
  <si>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</si>
  <si>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</si>
  <si>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</si>
  <si>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</si>
  <si>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</si>
  <si>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</si>
  <si>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</si>
  <si>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</si>
  <si>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</si>
  <si>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</si>
  <si>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</si>
  <si>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</si>
  <si>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</si>
  <si>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</si>
  <si>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</si>
  <si>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</si>
  <si>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</si>
  <si>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</si>
  <si>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</si>
  <si>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</si>
  <si>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</si>
  <si>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</si>
  <si>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</si>
  <si>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</si>
  <si>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</si>
  <si>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</si>
  <si>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</si>
  <si>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</si>
  <si>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</si>
  <si>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</si>
  <si>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</si>
  <si>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</si>
  <si>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</si>
  <si>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</si>
  <si>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</si>
  <si>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</si>
  <si>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</si>
  <si>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</si>
  <si>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</si>
  <si>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</si>
  <si>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</si>
  <si>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</si>
  <si>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</si>
  <si>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</si>
  <si>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</si>
  <si>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</si>
  <si>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</si>
  <si>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</si>
  <si>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</si>
  <si>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</si>
  <si>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</si>
  <si>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</si>
  <si>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</si>
  <si>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</si>
  <si>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</si>
  <si>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</si>
  <si>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</si>
  <si>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</si>
  <si>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</si>
  <si>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</si>
  <si>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</si>
  <si>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</si>
  <si>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</si>
  <si>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</si>
  <si>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</si>
  <si>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</si>
  <si>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</si>
  <si>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</si>
  <si>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</si>
  <si>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</si>
  <si>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</si>
  <si>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</si>
  <si>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</si>
  <si>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</si>
  <si>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</si>
  <si>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</si>
  <si>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</si>
  <si>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</si>
  <si>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</si>
  <si>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</si>
  <si>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</si>
  <si>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</si>
  <si>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</si>
  <si>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</si>
  <si>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</si>
  <si>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</si>
  <si>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</si>
  <si>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</si>
  <si>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</si>
  <si>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</si>
  <si>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</si>
  <si>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</si>
  <si>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</si>
  <si>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</si>
  <si>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</si>
  <si>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</si>
  <si>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</si>
  <si>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</si>
  <si>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</si>
  <si>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</si>
  <si>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</si>
  <si>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</si>
  <si>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</si>
  <si>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</si>
  <si>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</si>
  <si>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</si>
  <si>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</si>
  <si>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</si>
  <si>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</si>
  <si>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</si>
  <si>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</si>
  <si>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</si>
  <si>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</si>
  <si>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</si>
  <si>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</si>
  <si>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</si>
  <si>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</si>
  <si>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</si>
  <si>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</si>
  <si>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</si>
  <si>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</si>
  <si>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</si>
  <si>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</si>
  <si>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</si>
  <si>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</si>
  <si>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</si>
  <si>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</si>
  <si>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</si>
  <si>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</si>
  <si>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</si>
  <si>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</si>
  <si>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</si>
  <si>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</si>
  <si>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</si>
  <si>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</si>
  <si>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</si>
  <si>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</si>
  <si>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</si>
  <si>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</si>
  <si>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</si>
  <si>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</si>
  <si>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</si>
  <si>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</si>
  <si>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</si>
  <si>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</si>
  <si>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</si>
  <si>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</si>
  <si>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</si>
  <si>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</si>
  <si>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</si>
  <si>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</si>
  <si>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</si>
  <si>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</si>
  <si>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</si>
  <si>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</si>
  <si>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</si>
  <si>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</si>
  <si>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</si>
  <si>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</si>
  <si>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</si>
  <si>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</si>
  <si>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</si>
  <si>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</si>
  <si>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</si>
  <si>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</si>
  <si>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</si>
  <si>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</si>
  <si>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</si>
  <si>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</si>
  <si>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</si>
  <si>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</si>
  <si>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</si>
  <si>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</si>
  <si>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</si>
  <si>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</si>
  <si>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</si>
  <si>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</si>
  <si>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</si>
  <si>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</si>
  <si>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</si>
  <si>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</si>
  <si>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</si>
  <si>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</si>
  <si>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</si>
  <si>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</si>
  <si>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</si>
  <si>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</si>
  <si>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</si>
  <si>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</si>
  <si>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</si>
  <si>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</si>
  <si>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</si>
  <si>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</si>
  <si>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</si>
  <si>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</si>
  <si>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</si>
  <si>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</si>
  <si>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</si>
  <si>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</si>
  <si>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</si>
  <si>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</si>
  <si>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</si>
  <si>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</si>
  <si>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</si>
  <si>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</si>
  <si>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</si>
  <si>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</si>
  <si>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</si>
  <si>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</si>
  <si>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</si>
  <si>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</si>
  <si>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</si>
  <si>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</si>
  <si>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</si>
  <si>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</si>
  <si>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</si>
  <si>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</si>
  <si>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</si>
  <si>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</si>
  <si>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</si>
  <si>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</si>
  <si>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</si>
  <si>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</si>
  <si>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</si>
  <si>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</si>
  <si>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</si>
  <si>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</si>
  <si>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</si>
  <si>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</si>
  <si>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</si>
  <si>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</si>
  <si>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</si>
  <si>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</si>
  <si>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</si>
  <si>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</si>
  <si>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</si>
  <si>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</si>
  <si>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</si>
  <si>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</si>
  <si>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</si>
  <si>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</si>
  <si>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</si>
  <si>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</si>
  <si>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</si>
  <si>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</si>
  <si>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</si>
  <si>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</si>
  <si>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</si>
  <si>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</si>
  <si>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</si>
  <si>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</si>
  <si>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</si>
  <si>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</si>
  <si>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</si>
  <si>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</si>
  <si>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</si>
  <si>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</si>
  <si>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</si>
  <si>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</si>
  <si>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</si>
  <si>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</si>
  <si>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</si>
  <si>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</si>
  <si>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</si>
  <si>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</si>
  <si>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</si>
  <si>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</si>
  <si>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</si>
  <si>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</si>
  <si>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</si>
  <si>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</si>
  <si>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</si>
  <si>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</si>
  <si>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</si>
  <si>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</si>
  <si>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</si>
  <si>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</si>
  <si>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</si>
  <si>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</si>
  <si>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</si>
  <si>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</si>
  <si>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</si>
  <si>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</si>
  <si>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</si>
  <si>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</si>
  <si>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</si>
  <si>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</si>
  <si>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</si>
  <si>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</si>
  <si>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</si>
  <si>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</si>
  <si>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</si>
  <si>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</si>
  <si>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</si>
  <si>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</si>
  <si>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</si>
  <si>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</si>
  <si>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</si>
  <si>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</si>
  <si>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</si>
  <si>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</si>
  <si>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</si>
  <si>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</si>
  <si>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</si>
  <si>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</si>
  <si>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</si>
  <si>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</si>
  <si>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</si>
  <si>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</si>
  <si>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</si>
  <si>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</si>
  <si>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</si>
  <si>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</si>
  <si>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</si>
  <si>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</si>
  <si>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</si>
  <si>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</si>
  <si>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</si>
  <si>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</si>
  <si>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</si>
  <si>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</si>
  <si>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</si>
  <si>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</si>
  <si>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</si>
  <si>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</si>
  <si>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</si>
  <si>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</si>
  <si>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</si>
  <si>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</si>
  <si>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</si>
  <si>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</si>
  <si>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</si>
  <si>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</si>
  <si>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</si>
  <si>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</si>
  <si>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</si>
  <si>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</si>
  <si>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</si>
  <si>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</si>
  <si>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</si>
  <si>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</si>
  <si>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</si>
  <si>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</si>
  <si>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</si>
  <si>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</si>
  <si>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</si>
  <si>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</si>
  <si>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</si>
  <si>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</si>
  <si>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</si>
  <si>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</si>
  <si>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</si>
  <si>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</si>
  <si>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</si>
  <si>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</si>
  <si>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</si>
  <si>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</si>
  <si>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</si>
  <si>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</si>
  <si>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</si>
  <si>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</si>
  <si>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</si>
  <si>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</si>
  <si>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</si>
  <si>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</si>
  <si>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</si>
  <si>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</si>
  <si>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</si>
  <si>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</si>
  <si>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</si>
  <si>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</si>
  <si>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</si>
  <si>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</si>
  <si>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</si>
  <si>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</si>
  <si>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</si>
  <si>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</si>
  <si>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</si>
  <si>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</si>
  <si>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</si>
  <si>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</si>
  <si>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</si>
  <si>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</si>
  <si>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</si>
  <si>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</si>
  <si>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</si>
  <si>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</si>
  <si>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</si>
  <si>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</si>
  <si>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</si>
  <si>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</si>
  <si>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</si>
  <si>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</si>
  <si>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</si>
  <si>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</si>
  <si>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</si>
  <si>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</si>
  <si>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</si>
  <si>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</si>
  <si>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</si>
  <si>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</si>
  <si>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</si>
  <si>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</si>
  <si>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</si>
  <si>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</si>
  <si>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</si>
  <si>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</si>
  <si>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</si>
  <si>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</si>
  <si>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</si>
  <si>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</si>
  <si>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</si>
  <si>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</si>
  <si>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</si>
  <si>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</si>
  <si>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</si>
  <si>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</si>
  <si>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</si>
  <si>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</si>
  <si>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</si>
  <si>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</si>
  <si>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</si>
  <si>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</si>
  <si>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</si>
  <si>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</si>
  <si>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</si>
  <si>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</si>
  <si>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</si>
  <si>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</si>
  <si>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</si>
  <si>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</si>
  <si>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</si>
  <si>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</si>
  <si>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</si>
  <si>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</si>
  <si>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</si>
  <si>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</si>
  <si>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</si>
  <si>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</si>
  <si>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</si>
  <si>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</si>
  <si>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</si>
  <si>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</si>
  <si>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</si>
  <si>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</si>
  <si>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</si>
  <si>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</si>
  <si>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</si>
  <si>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</si>
  <si>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</si>
  <si>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</si>
  <si>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</si>
  <si>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</si>
  <si>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</si>
  <si>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</si>
  <si>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</si>
  <si>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</si>
  <si>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</si>
  <si>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</si>
  <si>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</si>
  <si>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</si>
  <si>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</si>
  <si>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</si>
  <si>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</si>
  <si>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</si>
  <si>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</si>
  <si>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</si>
  <si>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</si>
  <si>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</si>
  <si>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</si>
  <si>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</si>
  <si>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</si>
  <si>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</si>
  <si>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</si>
  <si>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</si>
  <si>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</si>
  <si>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</si>
  <si>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</si>
  <si>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</si>
  <si>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</si>
  <si>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</si>
  <si>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</si>
  <si>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</si>
  <si>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</si>
  <si>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</si>
  <si>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</si>
  <si>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</si>
  <si>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</si>
  <si>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</si>
  <si>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</si>
  <si>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</si>
  <si>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</si>
  <si>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</si>
  <si>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</si>
  <si>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</si>
  <si>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</si>
  <si>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</si>
  <si>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</si>
  <si>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</si>
  <si>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</si>
  <si>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</si>
  <si>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</si>
  <si>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</si>
  <si>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</si>
  <si>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</si>
  <si>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</si>
  <si>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</si>
  <si>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</si>
  <si>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</si>
  <si>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</si>
  <si>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</si>
  <si>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</si>
  <si>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</si>
  <si>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</si>
  <si>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</si>
  <si>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</si>
  <si>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</si>
  <si>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</si>
  <si>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</si>
  <si>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</si>
  <si>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</si>
  <si>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</si>
  <si>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</si>
  <si>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</si>
  <si>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</si>
  <si>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</si>
  <si>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</si>
  <si>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</si>
  <si>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</si>
  <si>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</si>
  <si>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</si>
  <si>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</si>
  <si>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</si>
  <si>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</si>
  <si>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</si>
  <si>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</si>
  <si>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</si>
  <si>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</si>
  <si>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</si>
  <si>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</si>
  <si>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</si>
  <si>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</si>
  <si>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</si>
  <si>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</si>
  <si>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</si>
  <si>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</si>
  <si>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</si>
  <si>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</si>
  <si>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</si>
  <si>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</si>
  <si>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</si>
  <si>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</si>
  <si>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</si>
  <si>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</si>
  <si>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</si>
  <si>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</si>
  <si>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</si>
  <si>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</si>
  <si>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</si>
  <si>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</si>
  <si>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</si>
  <si>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</si>
  <si>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</si>
  <si>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</si>
  <si>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</si>
  <si>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</si>
  <si>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</si>
  <si>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</si>
  <si>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</si>
  <si>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</si>
  <si>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</si>
  <si>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</si>
  <si>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</si>
  <si>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</si>
  <si>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</si>
  <si>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</si>
  <si>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</si>
  <si>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</si>
  <si>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</si>
  <si>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</si>
  <si>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</si>
  <si>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</si>
  <si>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</si>
  <si>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</si>
  <si>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</si>
  <si>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</si>
  <si>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</si>
  <si>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</si>
  <si>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</si>
  <si>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</si>
  <si>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</si>
  <si>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</si>
  <si>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</si>
  <si>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</si>
  <si>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</si>
  <si>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</si>
  <si>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</si>
  <si>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</si>
  <si>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</si>
  <si>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</si>
  <si>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</si>
  <si>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</si>
  <si>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</si>
  <si>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</si>
  <si>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</si>
  <si>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</si>
  <si>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</si>
  <si>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</si>
  <si>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</si>
  <si>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</si>
  <si>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</si>
  <si>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</si>
  <si>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</si>
  <si>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</si>
  <si>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</si>
  <si>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</si>
  <si>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</si>
  <si>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</si>
  <si>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</si>
  <si>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</si>
  <si>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</si>
  <si>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</si>
  <si>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</si>
  <si>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</si>
  <si>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</si>
  <si>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</si>
  <si>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</si>
  <si>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</si>
  <si>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</si>
  <si>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</si>
  <si>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</si>
  <si>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</si>
  <si>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</si>
  <si>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</si>
  <si>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</si>
  <si>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</si>
  <si>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</si>
  <si>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</si>
  <si>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</si>
  <si>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</si>
  <si>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</si>
  <si>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</si>
  <si>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</si>
  <si>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</si>
  <si>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</si>
  <si>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</si>
  <si>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</si>
  <si>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</si>
  <si>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</si>
  <si>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</si>
  <si>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</si>
  <si>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</si>
  <si>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</si>
  <si>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</si>
  <si>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</si>
  <si>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</si>
  <si>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</si>
  <si>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</si>
  <si>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</si>
  <si>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</si>
  <si>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</si>
  <si>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</si>
  <si>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</si>
  <si>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</si>
  <si>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</si>
  <si>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</si>
  <si>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</si>
  <si>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</si>
  <si>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</si>
  <si>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</si>
  <si>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</si>
  <si>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</si>
  <si>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</si>
  <si>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</si>
  <si>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</si>
  <si>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</si>
  <si>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</si>
  <si>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</si>
  <si>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</si>
  <si>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</si>
  <si>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</si>
  <si>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</si>
  <si>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</si>
  <si>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</si>
  <si>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</si>
  <si>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</si>
  <si>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</si>
  <si>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</si>
  <si>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</si>
  <si>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</si>
  <si>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</si>
  <si>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</si>
  <si>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</si>
  <si>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</si>
  <si>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</si>
  <si>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</si>
  <si>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</si>
  <si>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</si>
  <si>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</si>
  <si>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</si>
  <si>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</si>
  <si>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</si>
  <si>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</si>
  <si>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</si>
  <si>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</si>
  <si>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</si>
  <si>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</si>
  <si>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</si>
  <si>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</si>
  <si>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</si>
  <si>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</si>
  <si>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</si>
  <si>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</si>
  <si>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</si>
  <si>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</si>
  <si>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</si>
  <si>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</si>
  <si>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</si>
  <si>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</si>
  <si>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</si>
  <si>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</si>
  <si>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</si>
  <si>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</si>
  <si>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</si>
  <si>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</si>
  <si>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</si>
  <si>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</si>
  <si>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</si>
  <si>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</si>
  <si>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</si>
  <si>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</si>
  <si>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</si>
  <si>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</si>
  <si>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</si>
  <si>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</si>
  <si>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</si>
  <si>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</si>
  <si>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</si>
  <si>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</si>
  <si>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</si>
  <si>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</si>
  <si>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</si>
  <si>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</si>
  <si>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</si>
  <si>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</si>
  <si>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</si>
  <si>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</si>
  <si>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</si>
  <si>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</si>
  <si>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</si>
  <si>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</si>
  <si>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</si>
  <si>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</si>
  <si>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</si>
  <si>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</si>
  <si>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</si>
  <si>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</si>
  <si>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</si>
  <si>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</si>
  <si>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</si>
  <si>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</si>
  <si>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</si>
  <si>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</si>
  <si>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</si>
  <si>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</si>
  <si>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</si>
  <si>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</si>
  <si>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</si>
  <si>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</si>
  <si>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</si>
  <si>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</si>
  <si>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</si>
  <si>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</si>
  <si>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</si>
  <si>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</si>
  <si>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</si>
  <si>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</si>
  <si>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</si>
  <si>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</si>
  <si>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</si>
  <si>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</si>
  <si>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</si>
  <si>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</si>
  <si>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</si>
  <si>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</si>
  <si>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</si>
  <si>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</si>
  <si>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</si>
  <si>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</si>
  <si>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</si>
  <si>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</si>
  <si>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</si>
  <si>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</si>
  <si>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</si>
  <si>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</si>
  <si>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</si>
  <si>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</si>
  <si>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</si>
  <si>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</si>
  <si>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</si>
  <si>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</si>
  <si>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</si>
  <si>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</si>
  <si>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</si>
  <si>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</si>
  <si>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</si>
  <si>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</si>
  <si>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</si>
  <si>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</si>
  <si>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</si>
  <si>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</si>
  <si>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</si>
  <si>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</si>
  <si>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</si>
  <si>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</si>
  <si>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</si>
  <si>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</si>
  <si>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</si>
  <si>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</si>
  <si>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</si>
  <si>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</si>
  <si>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</si>
  <si>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</si>
  <si>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</si>
  <si>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</si>
  <si>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</si>
  <si>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</si>
  <si>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</si>
  <si>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</si>
  <si>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</si>
  <si>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</si>
  <si>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</si>
  <si>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</si>
  <si>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</si>
  <si>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</si>
  <si>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</si>
  <si>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</si>
  <si>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</si>
  <si>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</si>
  <si>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</si>
  <si>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</si>
  <si>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</si>
  <si>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</si>
  <si>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</si>
  <si>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</si>
  <si>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</si>
  <si>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</si>
  <si>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</si>
  <si>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</si>
  <si>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</si>
  <si>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</si>
  <si>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</si>
  <si>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</si>
  <si>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</si>
  <si>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</si>
  <si>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</si>
  <si>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</si>
  <si>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</si>
  <si>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</si>
  <si>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</si>
  <si>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</si>
  <si>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</si>
  <si>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</si>
  <si>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</si>
  <si>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</si>
  <si>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</si>
  <si>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</si>
  <si>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</si>
  <si>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</si>
  <si>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</si>
  <si>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</si>
  <si>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</si>
  <si>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</si>
  <si>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</si>
  <si>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</si>
  <si>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</si>
  <si>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</si>
  <si>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</si>
  <si>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</si>
  <si>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</si>
  <si>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</si>
  <si>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</si>
  <si>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</si>
  <si>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</si>
  <si>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</si>
  <si>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</si>
  <si>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</si>
  <si>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</si>
  <si>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</si>
  <si>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</si>
  <si>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</si>
  <si>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</si>
  <si>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</si>
  <si>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</si>
  <si>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</si>
  <si>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</si>
  <si>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</si>
  <si>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</si>
  <si>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</si>
  <si>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</si>
  <si>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</si>
  <si>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</si>
  <si>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</si>
  <si>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</si>
  <si>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</si>
  <si>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</si>
  <si>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</si>
  <si>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</si>
  <si>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</si>
  <si>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</si>
  <si>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</si>
  <si>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</si>
  <si>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</si>
  <si>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</si>
  <si>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</si>
  <si>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</si>
  <si>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</si>
  <si>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</si>
  <si>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</si>
  <si>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</si>
  <si>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</si>
  <si>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</si>
  <si>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</si>
  <si>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</si>
  <si>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</si>
  <si>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</si>
  <si>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</si>
  <si>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</si>
  <si>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</si>
  <si>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</si>
  <si>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</si>
  <si>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</si>
  <si>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</si>
  <si>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</si>
  <si>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</si>
  <si>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</si>
  <si>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</si>
  <si>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</si>
  <si>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</si>
  <si>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</si>
  <si>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</si>
  <si>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</si>
  <si>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</si>
  <si>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</si>
  <si>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</si>
  <si>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</si>
  <si>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</si>
  <si>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</si>
  <si>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</si>
  <si>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</si>
  <si>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</si>
  <si>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</si>
  <si>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</si>
  <si>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</si>
  <si>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</si>
  <si>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</si>
  <si>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</si>
  <si>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</si>
  <si>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</si>
  <si>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</si>
  <si>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</si>
  <si>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</si>
  <si>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</si>
  <si>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</si>
  <si>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</si>
  <si>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</si>
  <si>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</si>
  <si>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</si>
  <si>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</si>
  <si>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</si>
  <si>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</si>
  <si>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</si>
  <si>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</si>
  <si>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</si>
  <si>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</si>
  <si>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</si>
  <si>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</si>
  <si>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</si>
  <si>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</si>
  <si>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</si>
  <si>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</si>
  <si>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</si>
  <si>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</si>
  <si>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</si>
  <si>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</si>
  <si>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</si>
  <si>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</si>
  <si>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</si>
  <si>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</si>
  <si>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</si>
  <si>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</si>
  <si>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</si>
  <si>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</si>
  <si>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</si>
  <si>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</si>
  <si>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</si>
  <si>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</si>
  <si>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</si>
  <si>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</si>
  <si>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</si>
  <si>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</si>
  <si>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</si>
  <si>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</si>
  <si>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</si>
  <si>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</si>
  <si>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</si>
  <si>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</si>
  <si>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</si>
  <si>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</si>
  <si>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</si>
  <si>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</si>
  <si>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</si>
  <si>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</si>
  <si>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</si>
  <si>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</si>
  <si>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</si>
  <si>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</si>
  <si>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</si>
  <si>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</si>
  <si>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</si>
  <si>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</si>
  <si>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</si>
  <si>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</si>
  <si>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</si>
  <si>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</si>
  <si>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</si>
  <si>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</si>
  <si>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</si>
  <si>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</si>
  <si>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</si>
  <si>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</si>
  <si>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</si>
  <si>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</si>
  <si>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</si>
  <si>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</si>
  <si>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</si>
  <si>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</si>
  <si>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</si>
  <si>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</si>
  <si>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</si>
  <si>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</si>
  <si>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</si>
  <si>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</si>
  <si>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</si>
  <si>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</si>
  <si>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</si>
  <si>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</si>
  <si>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</si>
  <si>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</si>
  <si>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</si>
  <si>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</si>
  <si>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</si>
  <si>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</si>
  <si>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</si>
  <si>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</si>
  <si>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</si>
  <si>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</si>
  <si>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</si>
  <si>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</si>
  <si>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</si>
  <si>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</si>
  <si>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</si>
  <si>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</si>
  <si>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</si>
  <si>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</si>
  <si>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</si>
  <si>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</si>
  <si>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</si>
  <si>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</si>
  <si>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</si>
  <si>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</si>
  <si>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</si>
  <si>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</si>
  <si>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</si>
  <si>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</si>
  <si>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</si>
  <si>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</si>
  <si>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</si>
  <si>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</si>
  <si>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</si>
  <si>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</si>
  <si>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</si>
  <si>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</si>
  <si>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</si>
  <si>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</si>
  <si>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</si>
  <si>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</si>
  <si>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</si>
  <si>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</si>
  <si>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</si>
  <si>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</si>
  <si>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</si>
  <si>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</si>
  <si>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</si>
  <si>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</si>
  <si>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</si>
  <si>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</si>
  <si>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</si>
  <si>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</si>
  <si>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</si>
  <si>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</si>
  <si>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</si>
  <si>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</si>
  <si>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</si>
  <si>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</si>
  <si>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</si>
  <si>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</si>
  <si>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</si>
  <si>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</si>
  <si>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</si>
  <si>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</si>
  <si>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</si>
  <si>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</si>
  <si>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</si>
  <si>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</si>
  <si>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</si>
  <si>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</si>
  <si>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</si>
  <si>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</si>
  <si>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</si>
  <si>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</si>
  <si>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</si>
  <si>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</si>
  <si>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</si>
  <si>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</si>
  <si>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</si>
  <si>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</si>
  <si>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</si>
  <si>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</si>
  <si>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</si>
  <si>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</si>
  <si>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</si>
  <si>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</si>
  <si>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</si>
  <si>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</si>
  <si>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</si>
  <si>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</si>
  <si>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</si>
  <si>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</si>
  <si>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</si>
  <si>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</si>
  <si>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</si>
  <si>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</si>
  <si>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</si>
  <si>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</si>
  <si>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</si>
  <si>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</si>
  <si>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</si>
  <si>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</si>
  <si>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</si>
  <si>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</si>
  <si>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</si>
  <si>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</si>
  <si>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</si>
  <si>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</si>
  <si>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</si>
  <si>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</si>
  <si>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</si>
  <si>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</si>
  <si>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</si>
  <si>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</si>
  <si>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</si>
  <si>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</si>
  <si>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</si>
  <si>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</si>
  <si>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</si>
  <si>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</si>
  <si>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</si>
  <si>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</si>
  <si>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</si>
  <si>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</si>
  <si>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</si>
  <si>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</si>
  <si>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</si>
  <si>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</si>
  <si>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</si>
  <si>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</si>
  <si>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</si>
  <si>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</si>
  <si>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</si>
  <si>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</si>
  <si>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</si>
  <si>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</si>
  <si>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</si>
  <si>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</si>
  <si>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</si>
  <si>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</si>
  <si>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</si>
  <si>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</si>
  <si>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</si>
  <si>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</si>
  <si>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</si>
  <si>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</si>
  <si>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</si>
  <si>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</si>
  <si>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</si>
  <si>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</si>
  <si>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</si>
  <si>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</si>
  <si>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</si>
  <si>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</si>
  <si>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</si>
  <si>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</si>
  <si>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</si>
  <si>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</si>
  <si>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</si>
  <si>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</si>
  <si>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</si>
  <si>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</si>
  <si>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</si>
  <si>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</si>
  <si>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</si>
  <si>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</si>
  <si>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</si>
  <si>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</si>
  <si>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</si>
  <si>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</si>
  <si>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</si>
  <si>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</si>
  <si>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</si>
  <si>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</si>
  <si>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</si>
  <si>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</si>
  <si>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</si>
  <si>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</si>
  <si>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</si>
  <si>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</si>
  <si>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</si>
  <si>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</si>
  <si>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</si>
  <si>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</si>
  <si>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</si>
  <si>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</si>
  <si>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</si>
  <si>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</si>
  <si>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</si>
  <si>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</si>
  <si>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</si>
  <si>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</si>
  <si>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</si>
  <si>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</si>
  <si>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</si>
  <si>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</si>
  <si>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</si>
  <si>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</si>
  <si>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</si>
  <si>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</si>
  <si>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</si>
  <si>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</si>
  <si>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</si>
  <si>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</si>
  <si>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</si>
  <si>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</si>
  <si>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</si>
  <si>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</si>
  <si>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</si>
  <si>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</si>
  <si>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</si>
  <si>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</si>
  <si>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</si>
  <si>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</si>
  <si>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</si>
  <si>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</si>
  <si>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</si>
  <si>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</si>
  <si>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</si>
  <si>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</si>
  <si>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</si>
  <si>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</si>
  <si>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</si>
  <si>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</si>
  <si>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</si>
  <si>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</si>
  <si>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</si>
  <si>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</si>
  <si>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</si>
  <si>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</si>
  <si>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</si>
  <si>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</si>
  <si>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</si>
  <si>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</si>
  <si>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</si>
  <si>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</si>
  <si>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</si>
  <si>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</si>
  <si>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</si>
  <si>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</si>
  <si>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</si>
  <si>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</si>
  <si>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</si>
  <si>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</si>
  <si>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</si>
  <si>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</si>
  <si>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</si>
  <si>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</si>
  <si>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</si>
  <si>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</si>
  <si>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</si>
  <si>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</si>
  <si>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</si>
  <si>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</si>
  <si>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</si>
  <si>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</si>
  <si>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</si>
  <si>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</si>
  <si>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</si>
  <si>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</si>
  <si>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</si>
  <si>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</si>
  <si>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</si>
  <si>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</si>
  <si>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</si>
  <si>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</si>
  <si>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</si>
  <si>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</si>
  <si>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</si>
  <si>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</si>
  <si>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</si>
  <si>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</si>
  <si>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</si>
  <si>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</si>
  <si>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</si>
  <si>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</si>
  <si>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</si>
  <si>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</si>
  <si>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</si>
  <si>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</si>
  <si>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</si>
  <si>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</si>
  <si>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</si>
  <si>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</si>
  <si>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</si>
  <si>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</si>
  <si>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</si>
  <si>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</si>
  <si>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</si>
  <si>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</si>
  <si>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</si>
  <si>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</si>
  <si>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</si>
  <si>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</si>
  <si>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</si>
  <si>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</si>
  <si>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</si>
  <si>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</si>
  <si>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</si>
  <si>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</si>
  <si>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</si>
  <si>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</si>
  <si>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</si>
  <si>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</si>
  <si>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</si>
  <si>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</si>
  <si>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</si>
  <si>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</si>
  <si>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</si>
  <si>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</si>
  <si>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</si>
  <si>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</si>
  <si>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</si>
  <si>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</si>
  <si>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</si>
  <si>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</si>
  <si>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</si>
  <si>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</si>
  <si>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</si>
  <si>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</si>
  <si>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</si>
  <si>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</si>
  <si>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</si>
  <si>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</si>
  <si>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</si>
  <si>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</si>
  <si>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</si>
  <si>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</si>
  <si>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</si>
  <si>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</si>
  <si>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</si>
  <si>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</si>
  <si>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</si>
  <si>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</si>
  <si>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</si>
  <si>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</si>
  <si>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</si>
  <si>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</si>
  <si>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</si>
  <si>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</si>
  <si>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</si>
  <si>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</si>
  <si>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</si>
  <si>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</si>
  <si>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</si>
  <si>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</si>
  <si>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</si>
  <si>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</si>
  <si>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</si>
  <si>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</si>
  <si>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</si>
  <si>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</si>
  <si>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</si>
  <si>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</si>
  <si>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</si>
  <si>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</si>
  <si>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</si>
  <si>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</si>
  <si>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</si>
  <si>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</si>
  <si>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</si>
  <si>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</si>
  <si>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</si>
  <si>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</si>
  <si>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</si>
  <si>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</si>
  <si>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</si>
  <si>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</si>
  <si>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</si>
  <si>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</si>
  <si>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</si>
  <si>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</si>
  <si>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</si>
  <si>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</si>
  <si>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</si>
  <si>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</si>
  <si>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</si>
  <si>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</si>
  <si>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</si>
  <si>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</si>
  <si>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</si>
  <si>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</si>
  <si>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</si>
  <si>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</si>
  <si>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</si>
  <si>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</si>
  <si>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</si>
  <si>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</si>
  <si>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</si>
  <si>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</si>
  <si>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</si>
  <si>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</si>
  <si>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</si>
  <si>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</si>
  <si>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</si>
  <si>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</si>
  <si>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</si>
  <si>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</si>
  <si>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</si>
  <si>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</si>
  <si>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</si>
  <si>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</si>
  <si>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</si>
  <si>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</si>
  <si>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</si>
  <si>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</si>
  <si>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</si>
  <si>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</si>
  <si>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</si>
  <si>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</si>
  <si>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</si>
  <si>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</si>
  <si>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</si>
  <si>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</si>
  <si>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</si>
  <si>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</si>
  <si>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</si>
  <si>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</si>
  <si>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</si>
  <si>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</si>
  <si>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</si>
  <si>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</si>
  <si>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</si>
  <si>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</si>
  <si>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</si>
  <si>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</si>
  <si>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</si>
  <si>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</si>
  <si>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</si>
  <si>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</si>
  <si>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</si>
  <si>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</si>
  <si>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</si>
  <si>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</si>
  <si>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</si>
  <si>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</si>
  <si>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</si>
  <si>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</si>
  <si>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</si>
  <si>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</si>
  <si>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</si>
  <si>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</si>
  <si>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</si>
  <si>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</si>
  <si>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</si>
  <si>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</si>
  <si>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</si>
  <si>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</si>
  <si>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</si>
  <si>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</si>
  <si>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</si>
  <si>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</si>
  <si>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</si>
  <si>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</si>
  <si>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</si>
  <si>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</si>
  <si>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</si>
  <si>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</si>
  <si>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</si>
  <si>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</si>
  <si>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</si>
  <si>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</si>
  <si>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</si>
  <si>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</si>
  <si>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</si>
  <si>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</si>
  <si>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</si>
  <si>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</si>
  <si>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</si>
  <si>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</si>
  <si>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</si>
  <si>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</si>
  <si>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</si>
  <si>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</si>
  <si>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</si>
  <si>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</si>
  <si>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</si>
  <si>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</si>
  <si>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</si>
  <si>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</si>
  <si>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</si>
  <si>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</si>
  <si>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</si>
  <si>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</si>
  <si>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</si>
  <si>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</si>
  <si>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</si>
  <si>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</si>
  <si>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</si>
  <si>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</si>
  <si>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</si>
  <si>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</si>
  <si>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</si>
  <si>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</si>
  <si>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</si>
  <si>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</si>
  <si>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</si>
  <si>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</si>
  <si>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</si>
  <si>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</si>
  <si>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</si>
  <si>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</si>
  <si>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</si>
  <si>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</si>
  <si>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</si>
  <si>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</si>
  <si>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</si>
  <si>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</si>
  <si>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</si>
  <si>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</si>
  <si>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</si>
  <si>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</si>
  <si>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</si>
  <si>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</si>
  <si>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</si>
  <si>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</si>
  <si>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</si>
  <si>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</si>
  <si>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</si>
  <si>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</si>
  <si>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</si>
  <si>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</si>
  <si>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</si>
  <si>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</si>
  <si>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</si>
  <si>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</si>
  <si>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</si>
  <si>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</si>
  <si>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</si>
  <si>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</si>
  <si>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</si>
  <si>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</si>
  <si>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</si>
  <si>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</si>
  <si>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</si>
  <si>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</si>
  <si>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</si>
  <si>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</si>
  <si>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</si>
  <si>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</si>
  <si>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</si>
  <si>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</si>
  <si>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</si>
  <si>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</si>
  <si>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</si>
  <si>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</si>
  <si>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</si>
  <si>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</si>
  <si>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</si>
  <si>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</si>
  <si>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</si>
  <si>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</si>
  <si>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</si>
  <si>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</si>
  <si>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</si>
  <si>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</si>
  <si>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</si>
  <si>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</si>
  <si>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</si>
  <si>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</si>
  <si>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</si>
  <si>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</si>
  <si>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</si>
  <si>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</si>
  <si>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</si>
  <si>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</si>
  <si>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</si>
  <si>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</si>
  <si>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</si>
  <si>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</si>
  <si>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</si>
  <si>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</si>
  <si>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</si>
  <si>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</si>
  <si>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</si>
  <si>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</si>
  <si>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</si>
  <si>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</si>
  <si>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</si>
  <si>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</si>
  <si>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</si>
  <si>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</si>
  <si>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</si>
  <si>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</si>
  <si>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</si>
  <si>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</si>
  <si>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</si>
  <si>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</si>
  <si>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</si>
  <si>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</si>
  <si>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</si>
  <si>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</si>
  <si>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</si>
  <si>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</si>
  <si>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</si>
  <si>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</si>
  <si>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</si>
  <si>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</si>
  <si>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</si>
  <si>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</si>
  <si>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</si>
  <si>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</si>
  <si>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</si>
  <si>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</si>
  <si>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</si>
  <si>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</si>
  <si>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</si>
  <si>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</si>
  <si>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</si>
  <si>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</si>
  <si>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</si>
  <si>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</si>
  <si>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</si>
  <si>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</si>
  <si>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</si>
  <si>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</si>
  <si>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</si>
  <si>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</si>
  <si>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</si>
  <si>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</si>
  <si>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</si>
  <si>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</si>
  <si>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</si>
  <si>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</si>
  <si>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</si>
  <si>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</si>
  <si>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</si>
  <si>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</si>
  <si>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</si>
  <si>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</si>
  <si>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</si>
  <si>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</si>
  <si>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</si>
  <si>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</si>
  <si>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</si>
  <si>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</si>
  <si>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</si>
  <si>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</si>
  <si>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</si>
  <si>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</si>
  <si>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</si>
  <si>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</si>
  <si>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</si>
  <si>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</si>
  <si>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</si>
  <si>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</si>
  <si>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</si>
  <si>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</si>
  <si>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</si>
  <si>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</si>
  <si>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</si>
  <si>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</si>
  <si>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</si>
  <si>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</si>
  <si>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</si>
  <si>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</si>
  <si>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</si>
  <si>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</si>
  <si>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</si>
  <si>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</si>
  <si>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</si>
  <si>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</si>
  <si>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</si>
  <si>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</si>
  <si>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</si>
  <si>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</si>
  <si>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</si>
  <si>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</si>
  <si>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</si>
  <si>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</si>
  <si>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</si>
  <si>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</si>
  <si>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</si>
  <si>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</si>
  <si>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</si>
  <si>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</si>
  <si>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</si>
  <si>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</si>
  <si>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</si>
  <si>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</si>
  <si>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</si>
  <si>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</si>
  <si>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</si>
  <si>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</si>
  <si>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</si>
  <si>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</si>
  <si>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</si>
  <si>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</si>
  <si>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</si>
  <si>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</si>
  <si>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</si>
  <si>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</si>
  <si>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</si>
  <si>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</si>
  <si>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</si>
  <si>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</si>
  <si>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</si>
  <si>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</si>
  <si>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</si>
  <si>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</si>
  <si>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</si>
  <si>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</si>
  <si>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</si>
  <si>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</si>
  <si>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</si>
  <si>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</si>
  <si>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</si>
  <si>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</si>
  <si>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</si>
  <si>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</si>
  <si>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</si>
  <si>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</si>
  <si>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</si>
  <si>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</si>
  <si>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</si>
  <si>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</si>
  <si>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</si>
  <si>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</si>
  <si>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</si>
  <si>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</si>
  <si>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</si>
  <si>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</si>
  <si>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</si>
  <si>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</si>
  <si>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</si>
  <si>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</si>
  <si>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</si>
  <si>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</si>
  <si>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</si>
  <si>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</si>
  <si>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</si>
  <si>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</si>
  <si>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</si>
  <si>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</si>
  <si>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</si>
  <si>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</si>
  <si>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</si>
  <si>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</si>
  <si>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</si>
  <si>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</si>
  <si>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</si>
  <si>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</si>
  <si>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</si>
  <si>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</si>
  <si>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</si>
  <si>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</si>
  <si>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</si>
  <si>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</si>
  <si>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</si>
  <si>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</si>
  <si>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</si>
  <si>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</si>
  <si>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</si>
  <si>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</si>
  <si>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</si>
  <si>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</si>
  <si>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</si>
  <si>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</si>
  <si>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</si>
  <si>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</si>
  <si>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</si>
  <si>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</si>
  <si>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</si>
  <si>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</si>
  <si>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</si>
  <si>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</si>
  <si>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</si>
  <si>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</si>
  <si>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</si>
  <si>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</si>
  <si>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</si>
  <si>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</si>
  <si>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</si>
  <si>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</si>
  <si>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</si>
  <si>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</si>
  <si>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</si>
  <si>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</si>
  <si>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</si>
  <si>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</si>
  <si>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</si>
  <si>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</si>
  <si>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</si>
  <si>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</si>
  <si>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</si>
  <si>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</si>
  <si>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</si>
  <si>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</si>
  <si>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</si>
  <si>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</si>
  <si>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</si>
  <si>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</si>
  <si>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</si>
  <si>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</si>
  <si>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</si>
  <si>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</si>
  <si>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</si>
  <si>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</si>
  <si>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</si>
  <si>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</si>
  <si>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</si>
  <si>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</si>
  <si>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</si>
  <si>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</si>
  <si>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</si>
  <si>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</si>
  <si>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</si>
  <si>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</si>
  <si>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</si>
  <si>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</si>
  <si>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</si>
  <si>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</si>
  <si>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</si>
  <si>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</si>
  <si>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</si>
  <si>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</si>
  <si>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</si>
  <si>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</si>
  <si>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</si>
  <si>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</si>
  <si>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</si>
  <si>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</si>
  <si>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</si>
  <si>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</si>
  <si>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</si>
  <si>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</si>
  <si>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</si>
  <si>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</si>
  <si>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</si>
  <si>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</si>
  <si>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</si>
  <si>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</si>
  <si>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</si>
  <si>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</si>
  <si>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</si>
  <si>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</si>
  <si>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</si>
  <si>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</si>
  <si>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</si>
  <si>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</si>
  <si>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</si>
  <si>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</si>
  <si>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</si>
  <si>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</si>
  <si>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</si>
  <si>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</si>
  <si>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</si>
  <si>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</si>
  <si>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</si>
  <si>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</si>
  <si>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</si>
  <si>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</si>
  <si>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</si>
  <si>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</si>
  <si>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</si>
  <si>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</si>
  <si>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</si>
  <si>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</si>
  <si>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</si>
  <si>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</si>
  <si>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</si>
  <si>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</si>
  <si>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</si>
  <si>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</si>
  <si>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</si>
  <si>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</si>
  <si>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</si>
  <si>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</si>
  <si>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</si>
  <si>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</si>
  <si>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</si>
  <si>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</si>
  <si>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</si>
  <si>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</si>
  <si>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</si>
  <si>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</si>
  <si>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</si>
  <si>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</si>
  <si>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</si>
  <si>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</si>
  <si>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</si>
  <si>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</si>
  <si>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</si>
  <si>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</si>
  <si>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</si>
  <si>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</si>
  <si>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</si>
  <si>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</si>
  <si>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</si>
  <si>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</si>
  <si>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</si>
  <si>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</si>
  <si>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</si>
  <si>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</si>
  <si>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</si>
  <si>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</si>
  <si>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</si>
  <si>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</si>
  <si>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</si>
  <si>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</si>
  <si>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</si>
  <si>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</si>
  <si>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</si>
  <si>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</si>
  <si>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</si>
  <si>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</si>
  <si>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</si>
  <si>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</si>
  <si>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</si>
  <si>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</si>
  <si>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</si>
  <si>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</si>
  <si>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</si>
  <si>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</si>
  <si>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</si>
  <si>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</si>
  <si>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</si>
  <si>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</si>
  <si>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</si>
  <si>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</si>
  <si>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</si>
  <si>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</si>
  <si>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</si>
  <si>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</si>
  <si>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</si>
  <si>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</si>
  <si>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</si>
  <si>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</si>
  <si>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</si>
  <si>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</si>
  <si>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</si>
  <si>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</si>
  <si>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</si>
  <si>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</si>
  <si>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</si>
  <si>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</si>
  <si>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</si>
  <si>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</si>
  <si>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</si>
  <si>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</si>
  <si>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</si>
  <si>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</si>
  <si>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</si>
  <si>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</si>
  <si>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</si>
  <si>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</si>
  <si>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</si>
  <si>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</si>
  <si>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</si>
  <si>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</si>
  <si>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</si>
  <si>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</si>
  <si>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</si>
  <si>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</si>
  <si>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</si>
  <si>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</si>
  <si>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</si>
  <si>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</si>
  <si>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</si>
  <si>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</si>
  <si>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</si>
  <si>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</si>
  <si>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</si>
  <si>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</si>
  <si>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</si>
  <si>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</si>
  <si>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</si>
  <si>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</si>
  <si>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</si>
  <si>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</si>
  <si>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</si>
  <si>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</si>
  <si>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</si>
  <si>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</si>
  <si>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</si>
  <si>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</si>
  <si>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</si>
  <si>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</si>
  <si>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</si>
  <si>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</si>
  <si>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</si>
  <si>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</si>
  <si>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</si>
  <si>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</si>
  <si>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</si>
  <si>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</si>
  <si>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</si>
  <si>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</si>
  <si>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</si>
  <si>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</si>
  <si>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</si>
  <si>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</si>
  <si>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</si>
  <si>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</si>
  <si>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</si>
  <si>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</si>
  <si>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</si>
  <si>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</si>
  <si>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</si>
  <si>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</si>
  <si>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</si>
  <si>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</si>
  <si>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</si>
  <si>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</si>
  <si>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</si>
  <si>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</si>
  <si>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</si>
  <si>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</si>
  <si>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</si>
  <si>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</si>
  <si>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</si>
  <si>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</si>
  <si>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</si>
  <si>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</si>
  <si>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</si>
  <si>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</si>
  <si>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</si>
  <si>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</si>
  <si>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</si>
  <si>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</si>
  <si>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</si>
  <si>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</si>
  <si>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</si>
  <si>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</si>
  <si>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</si>
  <si>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</si>
  <si>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</si>
  <si>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</si>
  <si>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</si>
  <si>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</si>
  <si>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</si>
  <si>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</si>
  <si>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</si>
  <si>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</si>
  <si>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</si>
  <si>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</si>
  <si>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</si>
  <si>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</si>
  <si>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</si>
  <si>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</si>
  <si>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</si>
  <si>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</si>
  <si>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</si>
  <si>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</si>
  <si>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</si>
  <si>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</si>
  <si>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</si>
  <si>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</si>
  <si>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</si>
  <si>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</si>
  <si>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</si>
  <si>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</si>
  <si>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</si>
  <si>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</si>
  <si>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</si>
  <si>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</si>
  <si>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</si>
  <si>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</si>
  <si>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</si>
  <si>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</si>
  <si>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</si>
  <si>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</si>
  <si>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</si>
  <si>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</si>
  <si>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</si>
  <si>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</si>
  <si>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</si>
  <si>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</si>
  <si>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</si>
  <si>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</si>
  <si>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</si>
  <si>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</si>
  <si>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</si>
  <si>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</si>
  <si>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</si>
  <si>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</si>
  <si>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</si>
  <si>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</si>
  <si>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</si>
  <si>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</si>
  <si>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</si>
  <si>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</si>
  <si>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</si>
  <si>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</si>
  <si>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</si>
  <si>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</si>
  <si>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</si>
  <si>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</si>
  <si>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</si>
  <si>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</si>
  <si>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</si>
  <si>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</si>
  <si>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</si>
  <si>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</si>
  <si>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</si>
  <si>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</si>
  <si>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</si>
  <si>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</si>
  <si>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</si>
  <si>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</si>
  <si>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</si>
  <si>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</si>
  <si>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</si>
  <si>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</si>
  <si>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</si>
  <si>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</si>
  <si>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</si>
  <si>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</si>
  <si>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</si>
  <si>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</si>
  <si>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</si>
  <si>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</si>
  <si>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</si>
  <si>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</si>
  <si>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</si>
  <si>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</si>
  <si>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</si>
  <si>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</si>
  <si>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</si>
  <si>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</si>
  <si>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</si>
  <si>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</si>
  <si>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</si>
  <si>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</si>
  <si>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</si>
  <si>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</si>
  <si>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</si>
  <si>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</si>
  <si>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</si>
  <si>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</si>
  <si>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</si>
  <si>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</si>
  <si>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</si>
  <si>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</si>
  <si>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</si>
  <si>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</si>
  <si>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</si>
  <si>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</si>
  <si>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</si>
  <si>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</si>
  <si>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</si>
  <si>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</si>
  <si>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</si>
  <si>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</si>
  <si>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</si>
  <si>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</si>
  <si>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</si>
  <si>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</si>
  <si>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</si>
  <si>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</si>
  <si>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</si>
  <si>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</si>
  <si>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</si>
  <si>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</si>
  <si>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</si>
  <si>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</si>
  <si>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</si>
  <si>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</si>
  <si>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</si>
  <si>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</si>
  <si>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</si>
  <si>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</si>
  <si>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</si>
  <si>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</si>
  <si>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</si>
  <si>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</si>
  <si>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</si>
  <si>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</si>
  <si>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</si>
  <si>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</si>
  <si>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</si>
  <si>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</si>
  <si>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</si>
  <si>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</si>
  <si>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</si>
  <si>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</si>
  <si>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</si>
  <si>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</si>
  <si>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</si>
  <si>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</si>
  <si>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</si>
  <si>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</si>
  <si>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</si>
  <si>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</si>
  <si>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</si>
  <si>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</si>
  <si>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</si>
  <si>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</si>
  <si>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</si>
  <si>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</si>
  <si>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</si>
  <si>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</si>
  <si>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</si>
  <si>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</si>
  <si>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</si>
  <si>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</si>
  <si>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</si>
  <si>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</si>
  <si>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</si>
  <si>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</si>
  <si>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</si>
  <si>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</si>
  <si>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</si>
  <si>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</si>
  <si>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</si>
  <si>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</si>
  <si>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</si>
  <si>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</si>
  <si>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</si>
  <si>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</si>
  <si>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</si>
  <si>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</si>
  <si>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</si>
  <si>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</si>
  <si>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</si>
  <si>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</si>
  <si>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</si>
  <si>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</si>
  <si>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</si>
  <si>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</si>
  <si>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</si>
  <si>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</si>
  <si>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</si>
  <si>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</si>
  <si>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</si>
  <si>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</si>
  <si>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</si>
  <si>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</si>
  <si>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</si>
  <si>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</si>
  <si>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</si>
  <si>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</si>
  <si>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</si>
  <si>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</si>
  <si>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</si>
  <si>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</si>
  <si>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</si>
  <si>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</si>
  <si>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</si>
  <si>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</si>
  <si>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</si>
  <si>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</si>
  <si>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</si>
  <si>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</si>
  <si>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</si>
  <si>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</si>
  <si>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</si>
  <si>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</si>
  <si>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</si>
  <si>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</si>
  <si>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</si>
  <si>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</si>
  <si>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</si>
  <si>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</si>
  <si>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</si>
  <si>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</si>
  <si>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</si>
  <si>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</si>
  <si>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</si>
  <si>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</si>
  <si>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</si>
  <si>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</si>
  <si>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</si>
  <si>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</si>
  <si>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</si>
  <si>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</si>
  <si>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</si>
  <si>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</si>
  <si>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</si>
  <si>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</si>
  <si>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</si>
  <si>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</si>
  <si>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</si>
  <si>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</si>
  <si>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</si>
  <si>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</si>
  <si>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</si>
  <si>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</si>
  <si>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</si>
  <si>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</si>
  <si>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</si>
  <si>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</si>
  <si>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</si>
  <si>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</si>
  <si>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</si>
  <si>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</si>
  <si>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</si>
  <si>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</si>
  <si>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</si>
  <si>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</si>
  <si>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</si>
  <si>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</si>
  <si>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</si>
  <si>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</si>
  <si>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</si>
  <si>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</si>
  <si>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</si>
  <si>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</si>
  <si>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</si>
  <si>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</si>
  <si>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</si>
  <si>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</si>
  <si>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</si>
  <si>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</si>
  <si>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</si>
  <si>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</si>
  <si>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</si>
  <si>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</si>
  <si>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</si>
  <si>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</si>
  <si>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</si>
  <si>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</si>
  <si>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</si>
  <si>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</si>
  <si>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</si>
  <si>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</si>
  <si>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</si>
  <si>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</si>
  <si>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</si>
  <si>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</si>
  <si>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</si>
  <si>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</si>
  <si>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</si>
  <si>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</si>
  <si>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</si>
  <si>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</si>
  <si>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</si>
  <si>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</si>
  <si>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</si>
  <si>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</si>
  <si>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</si>
  <si>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</si>
  <si>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</si>
  <si>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</si>
  <si>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</si>
  <si>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</si>
  <si>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</si>
  <si>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</si>
  <si>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</si>
  <si>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</si>
  <si>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</si>
  <si>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</si>
  <si>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</si>
  <si>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</si>
  <si>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</si>
  <si>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</si>
  <si>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</si>
  <si>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</si>
  <si>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</si>
  <si>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</si>
  <si>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</si>
  <si>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</si>
  <si>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</si>
  <si>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</si>
  <si>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</si>
  <si>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</si>
  <si>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</si>
  <si>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</si>
  <si>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</si>
  <si>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</si>
  <si>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</si>
  <si>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</si>
  <si>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</si>
  <si>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</si>
  <si>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</si>
  <si>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</si>
  <si>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</si>
  <si>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</si>
  <si>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</si>
  <si>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</si>
  <si>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</si>
  <si>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</si>
  <si>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</si>
  <si>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</si>
  <si>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</si>
  <si>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</si>
  <si>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</si>
  <si>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</si>
  <si>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</si>
  <si>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</si>
  <si>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</si>
  <si>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</si>
  <si>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</si>
  <si>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</si>
  <si>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</si>
  <si>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</si>
  <si>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</si>
  <si>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</si>
  <si>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</si>
  <si>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</si>
  <si>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</si>
  <si>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</si>
  <si>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</si>
  <si>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</si>
  <si>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</si>
  <si>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</si>
  <si>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</si>
  <si>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</si>
  <si>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</si>
  <si>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</si>
  <si>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</si>
  <si>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</si>
  <si>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</si>
  <si>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</si>
  <si>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</si>
  <si>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</si>
  <si>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</si>
  <si>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</si>
  <si>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</si>
  <si>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</si>
  <si>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</si>
  <si>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</si>
  <si>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</si>
  <si>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</si>
  <si>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</si>
  <si>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</si>
  <si>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</si>
  <si>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</si>
  <si>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</si>
  <si>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</si>
  <si>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</si>
  <si>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</si>
  <si>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</si>
  <si>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</si>
  <si>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</si>
  <si>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</si>
  <si>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</si>
  <si>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</si>
  <si>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</si>
  <si>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</si>
  <si>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</si>
  <si>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</si>
  <si>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</si>
  <si>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</si>
  <si>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</si>
  <si>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</si>
  <si>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</si>
  <si>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</si>
  <si>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</si>
  <si>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</si>
  <si>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</si>
  <si>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</si>
  <si>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</si>
  <si>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</si>
  <si>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</si>
  <si>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</si>
  <si>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</si>
  <si>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</si>
  <si>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</si>
  <si>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</si>
  <si>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</si>
  <si>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</si>
  <si>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</si>
  <si>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</si>
  <si>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</si>
  <si>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</si>
  <si>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</si>
  <si>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</si>
  <si>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</si>
  <si>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</si>
  <si>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</si>
  <si>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</si>
  <si>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</si>
  <si>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</si>
  <si>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</si>
  <si>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</si>
  <si>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</si>
  <si>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</si>
  <si>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</si>
  <si>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</si>
  <si>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</si>
  <si>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</si>
  <si>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</si>
  <si>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</si>
  <si>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</si>
  <si>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</si>
  <si>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</si>
  <si>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</si>
  <si>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</si>
  <si>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</si>
  <si>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</si>
  <si>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</si>
  <si>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</si>
  <si>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</si>
  <si>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</si>
  <si>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</si>
  <si>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</si>
  <si>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</si>
  <si>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</si>
  <si>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</si>
  <si>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</si>
  <si>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</si>
  <si>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</si>
  <si>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</si>
  <si>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</si>
  <si>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</si>
  <si>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</si>
  <si>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</si>
  <si>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</si>
  <si>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</si>
  <si>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</si>
  <si>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</si>
  <si>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</si>
  <si>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</si>
  <si>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</si>
  <si>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</si>
  <si>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</si>
  <si>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</si>
  <si>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</si>
  <si>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</si>
  <si>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</si>
  <si>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</si>
  <si>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</si>
  <si>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</si>
  <si>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</si>
  <si>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</si>
  <si>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</si>
  <si>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</si>
  <si>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</si>
  <si>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</si>
  <si>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</si>
  <si>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</si>
  <si>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</si>
  <si>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</si>
  <si>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</si>
  <si>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</si>
  <si>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</si>
  <si>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</si>
  <si>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</si>
  <si>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</si>
  <si>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</si>
  <si>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</si>
  <si>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</si>
  <si>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</si>
  <si>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</si>
  <si>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</si>
  <si>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</si>
  <si>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</si>
  <si>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</si>
  <si>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</si>
  <si>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</si>
  <si>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</si>
  <si>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</si>
  <si>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</si>
  <si>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</si>
  <si>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</si>
  <si>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</si>
  <si>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</si>
  <si>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</si>
  <si>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</si>
  <si>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</si>
  <si>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</si>
  <si>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</si>
  <si>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</si>
  <si>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</si>
  <si>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</si>
  <si>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</si>
  <si>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</si>
  <si>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</si>
  <si>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</si>
  <si>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</si>
  <si>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</si>
  <si>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</si>
  <si>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</si>
  <si>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</si>
  <si>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</si>
  <si>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</si>
  <si>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</si>
  <si>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</si>
  <si>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</si>
  <si>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</si>
  <si>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</si>
  <si>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</si>
  <si>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</si>
  <si>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</si>
  <si>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</si>
  <si>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</si>
  <si>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</si>
  <si>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</si>
  <si>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</si>
  <si>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</si>
  <si>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</si>
  <si>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</si>
  <si>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</si>
  <si>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</si>
  <si>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</si>
  <si>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</si>
  <si>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</si>
  <si>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</si>
  <si>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</si>
  <si>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</si>
  <si>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</si>
  <si>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</si>
  <si>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</si>
  <si>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</si>
  <si>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</si>
  <si>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</si>
  <si>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</si>
  <si>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</si>
  <si>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</si>
  <si>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</si>
  <si>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</si>
  <si>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</si>
  <si>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</si>
  <si>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</si>
  <si>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</si>
  <si>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</si>
  <si>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</si>
  <si>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</si>
  <si>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</si>
  <si>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</si>
  <si>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</si>
  <si>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</si>
  <si>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</si>
  <si>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</si>
  <si>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</si>
  <si>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</si>
  <si>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</si>
  <si>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</si>
  <si>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</si>
  <si>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</si>
  <si>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</si>
  <si>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</si>
  <si>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</si>
  <si>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</si>
  <si>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</si>
  <si>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</si>
  <si>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</si>
  <si>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</si>
  <si>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</si>
  <si>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</si>
  <si>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</si>
  <si>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</si>
  <si>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</si>
  <si>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</si>
  <si>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</si>
  <si>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</si>
  <si>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</si>
  <si>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</si>
  <si>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</si>
  <si>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</si>
  <si>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</si>
  <si>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</si>
  <si>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</si>
  <si>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</si>
  <si>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</si>
  <si>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</si>
  <si>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</si>
  <si>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</si>
  <si>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</si>
  <si>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</si>
  <si>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</si>
  <si>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</si>
  <si>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</si>
  <si>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</si>
  <si>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</si>
  <si>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</si>
  <si>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</si>
  <si>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</si>
  <si>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</si>
  <si>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</si>
  <si>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</si>
  <si>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</si>
  <si>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</si>
  <si>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</si>
  <si>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</si>
  <si>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</si>
  <si>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</si>
  <si>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</si>
  <si>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</si>
  <si>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</si>
  <si>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</si>
  <si>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</si>
  <si>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</si>
  <si>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</si>
  <si>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</si>
  <si>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</si>
  <si>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</si>
  <si>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</si>
  <si>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</si>
  <si>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</si>
  <si>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</si>
  <si>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</si>
  <si>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</si>
  <si>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</si>
  <si>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</si>
  <si>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</si>
  <si>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</si>
  <si>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</si>
  <si>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</si>
  <si>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</si>
  <si>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</si>
  <si>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</si>
  <si>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</si>
  <si>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</si>
  <si>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</si>
  <si>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</si>
  <si>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</si>
  <si>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</si>
  <si>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</si>
  <si>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</si>
  <si>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</si>
  <si>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</si>
  <si>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</si>
  <si>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</si>
  <si>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</si>
  <si>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</si>
  <si>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</si>
  <si>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</si>
  <si>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</si>
  <si>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</si>
  <si>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</si>
  <si>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</si>
  <si>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</si>
  <si>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</si>
  <si>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</si>
  <si>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</si>
  <si>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</si>
  <si>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</si>
  <si>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</si>
  <si>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</si>
  <si>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</si>
  <si>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</si>
  <si>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</si>
  <si>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</si>
  <si>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</si>
  <si>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</si>
  <si>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</si>
  <si>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</si>
  <si>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</si>
  <si>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</si>
  <si>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</si>
  <si>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</si>
  <si>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</si>
  <si>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</si>
  <si>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</si>
  <si>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</si>
  <si>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</si>
  <si>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</si>
  <si>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</si>
  <si>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</si>
  <si>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</si>
  <si>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</si>
  <si>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</si>
  <si>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</si>
  <si>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</si>
  <si>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</si>
  <si>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</si>
  <si>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</si>
  <si>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</si>
  <si>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</si>
  <si>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</si>
  <si>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</si>
  <si>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</si>
  <si>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</si>
  <si>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</si>
  <si>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</si>
  <si>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</si>
  <si>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</si>
  <si>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</si>
  <si>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</si>
  <si>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</si>
  <si>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</si>
  <si>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</si>
  <si>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</si>
  <si>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</si>
  <si>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</si>
  <si>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</si>
  <si>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</si>
  <si>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</si>
  <si>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</si>
  <si>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</si>
  <si>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</si>
  <si>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</si>
  <si>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</si>
  <si>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</si>
  <si>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</si>
  <si>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</si>
  <si>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</si>
  <si>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</si>
  <si>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</si>
  <si>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</si>
  <si>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</si>
  <si>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</si>
  <si>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</si>
  <si>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</si>
  <si>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</si>
  <si>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</si>
  <si>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</si>
  <si>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</si>
  <si>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</si>
  <si>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</si>
  <si>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</si>
  <si>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</si>
  <si>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</si>
  <si>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</si>
  <si>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</si>
  <si>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</si>
  <si>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</si>
  <si>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</si>
  <si>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</si>
  <si>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</si>
  <si>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</si>
  <si>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</si>
  <si>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</si>
  <si>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</si>
  <si>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</si>
  <si>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</si>
  <si>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</si>
  <si>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</si>
  <si>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</si>
  <si>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</si>
  <si>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</si>
  <si>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</si>
  <si>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</si>
  <si>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</si>
  <si>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</si>
  <si>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</si>
  <si>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</si>
  <si>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</si>
  <si>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</si>
  <si>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</si>
  <si>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</si>
  <si>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</si>
  <si>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</si>
  <si>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</si>
  <si>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</si>
  <si>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</si>
  <si>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</si>
  <si>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</si>
  <si>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</si>
  <si>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</si>
  <si>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</si>
  <si>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</si>
  <si>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</si>
  <si>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</si>
  <si>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</si>
  <si>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</si>
  <si>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</si>
  <si>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</si>
  <si>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</si>
  <si>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</si>
  <si>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</si>
  <si>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</si>
  <si>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</si>
  <si>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</si>
  <si>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</si>
  <si>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</si>
  <si>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</si>
  <si>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</si>
  <si>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</si>
  <si>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</si>
  <si>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</si>
  <si>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</si>
  <si>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</si>
  <si>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</si>
  <si>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</si>
  <si>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</si>
  <si>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</si>
  <si>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</si>
  <si>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</si>
  <si>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</si>
  <si>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</si>
  <si>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</si>
  <si>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</si>
  <si>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</si>
  <si>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</si>
  <si>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</si>
  <si>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</si>
  <si>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</si>
  <si>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</si>
  <si>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</si>
  <si>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</si>
  <si>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</si>
  <si>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</si>
  <si>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</si>
  <si>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</si>
  <si>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</si>
  <si>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</si>
  <si>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</si>
  <si>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</si>
  <si>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</si>
  <si>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</si>
  <si>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</si>
  <si>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</si>
  <si>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</si>
  <si>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</si>
  <si>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</si>
  <si>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</si>
  <si>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</si>
  <si>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</si>
  <si>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</si>
  <si>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</si>
  <si>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</si>
  <si>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</si>
  <si>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</si>
  <si>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</si>
  <si>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</si>
  <si>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</si>
  <si>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</si>
  <si>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</si>
  <si>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</si>
  <si>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</si>
  <si>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</si>
  <si>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</si>
  <si>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</si>
  <si>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</si>
  <si>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</si>
  <si>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</si>
  <si>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</si>
  <si>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</si>
  <si>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</si>
  <si>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</si>
  <si>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</si>
  <si>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</si>
  <si>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</si>
  <si>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</si>
  <si>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</si>
  <si>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</si>
  <si>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</si>
  <si>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</si>
  <si>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</si>
  <si>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</si>
  <si>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</si>
  <si>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</si>
  <si>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</si>
  <si>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</si>
  <si>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</si>
  <si>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</si>
  <si>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</si>
  <si>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</si>
  <si>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</si>
  <si>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</si>
  <si>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</si>
  <si>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</si>
  <si>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</si>
  <si>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</si>
  <si>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</si>
  <si>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</si>
  <si>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</si>
  <si>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</si>
  <si>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</si>
  <si>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</si>
  <si>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</si>
  <si>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</si>
  <si>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</si>
  <si>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</si>
  <si>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</si>
  <si>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</si>
  <si>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</si>
  <si>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</si>
  <si>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</si>
  <si>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</si>
  <si>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</si>
  <si>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</si>
  <si>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</si>
  <si>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</si>
  <si>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</si>
  <si>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</si>
  <si>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</si>
  <si>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</si>
  <si>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</si>
  <si>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</si>
  <si>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</si>
  <si>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</si>
  <si>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</si>
  <si>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</si>
  <si>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</si>
  <si>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</si>
  <si>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</si>
  <si>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</si>
  <si>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</si>
  <si>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</si>
  <si>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</si>
  <si>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</si>
  <si>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</si>
  <si>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</si>
  <si>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</si>
  <si>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</si>
  <si>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</si>
  <si>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</si>
  <si>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</si>
  <si>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</si>
  <si>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</si>
  <si>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</si>
  <si>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</si>
  <si>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</si>
  <si>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</si>
  <si>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</si>
  <si>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</si>
  <si>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</si>
  <si>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</si>
  <si>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</si>
  <si>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</si>
  <si>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</si>
  <si>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</si>
  <si>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</si>
  <si>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</si>
  <si>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</si>
  <si>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</si>
  <si>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</si>
  <si>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</si>
  <si>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</si>
  <si>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</si>
  <si>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</si>
  <si>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</si>
  <si>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</si>
  <si>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</si>
  <si>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</si>
  <si>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</si>
  <si>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</si>
  <si>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</si>
  <si>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</si>
  <si>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</si>
  <si>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</si>
  <si>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</si>
  <si>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</si>
  <si>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</si>
  <si>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</si>
  <si>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</si>
  <si>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</si>
  <si>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</si>
  <si>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</si>
  <si>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</si>
  <si>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</si>
  <si>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</si>
  <si>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</si>
  <si>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</si>
  <si>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</si>
  <si>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</si>
  <si>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</si>
  <si>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</si>
  <si>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</si>
  <si>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</si>
  <si>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</si>
  <si>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</si>
  <si>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</si>
  <si>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</si>
  <si>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</si>
  <si>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</si>
  <si>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</si>
  <si>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</si>
  <si>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</si>
  <si>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</si>
  <si>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</si>
  <si>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</si>
  <si>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</si>
  <si>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</si>
  <si>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</si>
  <si>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</si>
  <si>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</si>
  <si>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</si>
  <si>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</si>
  <si>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</si>
  <si>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</si>
  <si>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</si>
  <si>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</si>
  <si>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</si>
  <si>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</si>
  <si>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</si>
  <si>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</si>
  <si>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</si>
  <si>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</si>
  <si>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</si>
  <si>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</si>
  <si>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</si>
  <si>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</si>
  <si>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</si>
  <si>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</si>
  <si>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</si>
  <si>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</si>
  <si>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</si>
  <si>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</si>
  <si>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</si>
  <si>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</si>
  <si>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</si>
  <si>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</si>
  <si>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</si>
  <si>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</si>
  <si>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</si>
  <si>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</si>
  <si>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</si>
  <si>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</si>
  <si>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</si>
  <si>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</si>
  <si>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</si>
  <si>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</si>
  <si>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</si>
  <si>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</si>
  <si>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</si>
  <si>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</si>
  <si>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</si>
  <si>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</si>
  <si>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</si>
  <si>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</si>
  <si>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</si>
  <si>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</si>
  <si>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</si>
  <si>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</si>
  <si>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</si>
  <si>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</si>
  <si>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</si>
  <si>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</si>
  <si>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</si>
  <si>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</si>
  <si>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</si>
  <si>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</si>
  <si>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</si>
  <si>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</si>
  <si>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</si>
  <si>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</si>
  <si>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</si>
  <si>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</si>
  <si>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</si>
  <si>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</si>
  <si>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</si>
  <si>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</si>
  <si>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</si>
  <si>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</si>
  <si>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</si>
  <si>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</si>
  <si>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</si>
  <si>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</si>
  <si>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</si>
  <si>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</si>
  <si>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</si>
  <si>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</si>
  <si>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</si>
  <si>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</si>
  <si>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</si>
  <si>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</si>
  <si>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</si>
  <si>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</si>
  <si>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</si>
  <si>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</si>
  <si>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</si>
  <si>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</si>
  <si>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</si>
  <si>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</si>
  <si>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</si>
  <si>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</si>
  <si>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</si>
  <si>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</si>
  <si>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</si>
  <si>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</si>
  <si>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</si>
  <si>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</si>
  <si>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</si>
  <si>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</si>
  <si>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</si>
  <si>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</si>
  <si>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</si>
  <si>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</si>
  <si>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</si>
  <si>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</si>
  <si>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</si>
  <si>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</si>
  <si>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</si>
  <si>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</si>
  <si>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</si>
  <si>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</si>
  <si>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</si>
  <si>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</si>
  <si>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</si>
  <si>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</si>
  <si>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</si>
  <si>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</si>
  <si>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</si>
  <si>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</si>
  <si>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</si>
  <si>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</si>
  <si>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</si>
  <si>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</si>
  <si>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</si>
  <si>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</si>
  <si>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</si>
  <si>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</si>
  <si>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</si>
  <si>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</si>
  <si>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</si>
  <si>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</si>
  <si>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</si>
  <si>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</si>
  <si>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</si>
  <si>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</si>
  <si>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</si>
  <si>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</si>
  <si>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</si>
  <si>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</si>
  <si>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</si>
  <si>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</si>
  <si>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</si>
  <si>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</si>
  <si>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</si>
  <si>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</si>
  <si>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</si>
  <si>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</si>
  <si>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</si>
  <si>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</si>
  <si>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</si>
  <si>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</si>
  <si>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</si>
  <si>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</si>
  <si>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</si>
  <si>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</si>
  <si>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</si>
  <si>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</si>
  <si>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</si>
  <si>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</si>
  <si>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</si>
  <si>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</si>
  <si>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</si>
  <si>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</si>
  <si>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</si>
  <si>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</si>
  <si>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</si>
  <si>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</si>
  <si>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</si>
  <si>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</si>
  <si>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</si>
  <si>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</si>
  <si>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</si>
  <si>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</si>
  <si>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</si>
  <si>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</si>
  <si>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</si>
  <si>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</si>
  <si>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</si>
  <si>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</si>
  <si>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</si>
  <si>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</si>
  <si>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</si>
  <si>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</si>
  <si>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</si>
  <si>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</si>
  <si>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</si>
  <si>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</si>
  <si>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</si>
  <si>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</si>
  <si>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</si>
  <si>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</si>
  <si>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</si>
  <si>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</si>
  <si>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</si>
  <si>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</si>
  <si>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</si>
  <si>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</si>
  <si>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</si>
  <si>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</si>
  <si>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</si>
  <si>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</si>
  <si>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</si>
  <si>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</si>
  <si>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</si>
  <si>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</si>
  <si>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</si>
  <si>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</si>
  <si>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</si>
  <si>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</si>
  <si>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</si>
  <si>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</si>
  <si>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</si>
  <si>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</si>
  <si>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</si>
  <si>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</si>
  <si>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</si>
  <si>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</si>
  <si>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</si>
  <si>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</si>
  <si>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</si>
  <si>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</si>
  <si>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</si>
  <si>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</si>
  <si>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</si>
  <si>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</si>
  <si>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</si>
  <si>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</si>
  <si>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</si>
  <si>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</si>
  <si>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</si>
  <si>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</si>
  <si>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</si>
  <si>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</si>
  <si>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</si>
  <si>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</si>
  <si>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</si>
  <si>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</si>
  <si>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</si>
  <si>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</si>
  <si>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</si>
  <si>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</si>
  <si>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</si>
  <si>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</si>
  <si>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</si>
  <si>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</si>
  <si>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</si>
  <si>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</si>
  <si>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</si>
  <si>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</si>
  <si>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</si>
  <si>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</si>
  <si>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</si>
  <si>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</si>
  <si>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</si>
  <si>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</si>
  <si>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</si>
  <si>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</si>
  <si>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</si>
  <si>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</si>
  <si>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</si>
  <si>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</si>
  <si>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</si>
  <si>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</si>
  <si>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</si>
  <si>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</si>
  <si>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</si>
  <si>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</si>
  <si>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</si>
  <si>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</si>
  <si>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</si>
  <si>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</si>
  <si>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</si>
  <si>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</si>
  <si>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</si>
  <si>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</si>
  <si>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</si>
  <si>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</si>
  <si>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</si>
  <si>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</si>
  <si>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</si>
  <si>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</si>
  <si>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</si>
  <si>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</si>
  <si>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</si>
  <si>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</si>
  <si>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</si>
  <si>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</si>
  <si>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</si>
  <si>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</si>
  <si>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</si>
  <si>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</si>
  <si>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</si>
  <si>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</si>
  <si>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</si>
  <si>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</si>
  <si>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</si>
  <si>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</si>
  <si>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</si>
  <si>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</si>
  <si>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</si>
  <si>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</si>
  <si>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</si>
  <si>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</si>
  <si>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</si>
  <si>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</si>
  <si>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</si>
  <si>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</si>
  <si>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</si>
  <si>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</si>
  <si>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</si>
  <si>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</si>
  <si>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</si>
  <si>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</si>
  <si>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</si>
  <si>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</si>
  <si>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</si>
  <si>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</si>
  <si>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</si>
  <si>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</si>
  <si>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</si>
  <si>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</si>
  <si>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</si>
  <si>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</si>
  <si>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</si>
  <si>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</si>
  <si>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</si>
  <si>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</si>
  <si>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</si>
  <si>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</si>
  <si>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</si>
  <si>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</si>
  <si>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</si>
  <si>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</si>
  <si>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</si>
  <si>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</si>
  <si>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</si>
  <si>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</si>
  <si>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</si>
  <si>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</si>
  <si>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</si>
  <si>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</si>
  <si>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</si>
  <si>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</si>
  <si>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</si>
  <si>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</si>
  <si>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</si>
  <si>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</si>
  <si>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</si>
  <si>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</si>
  <si>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</si>
  <si>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</si>
  <si>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</si>
  <si>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</si>
  <si>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</si>
  <si>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</si>
  <si>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</si>
  <si>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</si>
  <si>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</si>
  <si>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</si>
  <si>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</si>
  <si>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</si>
  <si>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</si>
  <si>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</si>
  <si>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</si>
  <si>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</si>
  <si>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</si>
  <si>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</si>
  <si>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</si>
  <si>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</si>
  <si>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</si>
  <si>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</si>
  <si>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</si>
  <si>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</si>
  <si>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</si>
  <si>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</si>
  <si>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</si>
  <si>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</si>
  <si>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</si>
  <si>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</si>
  <si>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</si>
  <si>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</si>
  <si>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</si>
  <si>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</si>
  <si>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</si>
  <si>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</si>
  <si>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</si>
  <si>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</si>
  <si>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</si>
  <si>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</si>
  <si>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</si>
  <si>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</si>
  <si>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</si>
  <si>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</si>
  <si>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</si>
  <si>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</si>
  <si>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</si>
  <si>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</si>
  <si>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</si>
  <si>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</si>
  <si>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</si>
  <si>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</si>
  <si>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</si>
  <si>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</si>
  <si>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</si>
  <si>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</si>
  <si>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</si>
  <si>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</si>
  <si>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</si>
  <si>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</si>
  <si>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</si>
  <si>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</si>
  <si>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</si>
  <si>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</si>
  <si>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</si>
  <si>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</si>
  <si>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</si>
  <si>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</si>
  <si>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</si>
  <si>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</si>
  <si>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</si>
  <si>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</si>
  <si>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</si>
  <si>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</si>
  <si>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</si>
  <si>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</si>
  <si>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</si>
  <si>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</si>
  <si>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</si>
  <si>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</si>
  <si>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</si>
  <si>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</si>
  <si>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</si>
  <si>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</si>
  <si>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</si>
  <si>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</si>
  <si>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</si>
  <si>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</si>
  <si>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</si>
  <si>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</si>
  <si>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</si>
  <si>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</si>
  <si>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</si>
  <si>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</si>
  <si>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</si>
  <si>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</si>
  <si>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</si>
  <si>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</si>
  <si>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</si>
  <si>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</si>
  <si>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</si>
  <si>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</si>
  <si>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</si>
  <si>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</si>
  <si>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</si>
  <si>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</si>
  <si>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</si>
  <si>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</si>
  <si>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</si>
  <si>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</si>
  <si>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</si>
  <si>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</si>
  <si>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</si>
  <si>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</si>
  <si>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</si>
  <si>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</si>
  <si>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</si>
  <si>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</si>
  <si>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</si>
  <si>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</si>
  <si>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</si>
  <si>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</si>
  <si>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</si>
  <si>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</si>
  <si>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</si>
  <si>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</si>
  <si>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</si>
  <si>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</si>
  <si>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</si>
  <si>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</si>
  <si>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</si>
  <si>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</si>
  <si>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</si>
  <si>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</si>
  <si>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</si>
  <si>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</si>
  <si>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</si>
  <si>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</si>
  <si>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</si>
  <si>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</si>
  <si>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</si>
  <si>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</si>
  <si>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</si>
  <si>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</si>
  <si>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</si>
  <si>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</si>
  <si>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</si>
  <si>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</si>
  <si>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</si>
  <si>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</si>
  <si>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</si>
  <si>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</si>
  <si>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</si>
  <si>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</si>
  <si>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</si>
  <si>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</si>
  <si>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</si>
  <si>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</si>
  <si>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</si>
  <si>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</si>
  <si>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</si>
  <si>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</si>
  <si>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</si>
  <si>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</si>
  <si>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</si>
  <si>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</si>
  <si>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</si>
  <si>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</si>
  <si>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</si>
  <si>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</si>
  <si>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</si>
  <si>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</si>
  <si>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</si>
  <si>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</si>
  <si>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</si>
  <si>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</si>
  <si>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</si>
  <si>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</si>
  <si>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</si>
  <si>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</si>
  <si>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</si>
  <si>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</si>
  <si>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</si>
  <si>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</si>
  <si>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</si>
  <si>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</si>
  <si>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</si>
  <si>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</si>
  <si>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</si>
  <si>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</si>
  <si>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</si>
  <si>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</si>
  <si>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</si>
  <si>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</si>
  <si>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</si>
  <si>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</si>
  <si>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</si>
  <si>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</si>
  <si>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</si>
  <si>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</si>
  <si>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</si>
  <si>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</si>
  <si>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</si>
  <si>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</si>
  <si>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</si>
  <si>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</si>
  <si>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</si>
  <si>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</si>
  <si>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</si>
  <si>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</si>
  <si>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</si>
  <si>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</si>
  <si>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</si>
  <si>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</si>
  <si>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</si>
  <si>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</si>
  <si>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</si>
  <si>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</si>
  <si>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</si>
  <si>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</si>
  <si>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</si>
  <si>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</si>
  <si>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</si>
  <si>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</si>
  <si>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</si>
  <si>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</si>
  <si>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</si>
  <si>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</si>
  <si>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</si>
  <si>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</si>
  <si>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</si>
  <si>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</si>
  <si>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</si>
  <si>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</si>
  <si>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</si>
  <si>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</si>
  <si>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</si>
  <si>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</si>
  <si>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</si>
  <si>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</si>
  <si>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</si>
  <si>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</si>
  <si>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</si>
  <si>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</si>
  <si>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</si>
  <si>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</si>
  <si>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</si>
  <si>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</si>
  <si>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</si>
  <si>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</si>
  <si>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</si>
  <si>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</si>
  <si>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</si>
  <si>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</si>
  <si>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</si>
  <si>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</si>
  <si>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</si>
  <si>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</si>
  <si>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</si>
  <si>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</si>
  <si>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</si>
  <si>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</si>
  <si>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</si>
  <si>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</si>
  <si>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</si>
  <si>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</si>
  <si>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</si>
  <si>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</si>
  <si>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</si>
  <si>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</si>
  <si>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</si>
  <si>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</si>
  <si>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</si>
  <si>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</si>
  <si>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</si>
  <si>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</si>
  <si>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</si>
  <si>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</si>
  <si>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</si>
  <si>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</si>
  <si>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</si>
  <si>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</si>
  <si>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</si>
  <si>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</si>
  <si>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</si>
  <si>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</si>
  <si>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</si>
  <si>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</si>
  <si>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</si>
  <si>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</si>
  <si>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</si>
  <si>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</si>
  <si>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</si>
  <si>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</si>
  <si>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</si>
  <si>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</si>
  <si>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</si>
  <si>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</si>
  <si>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</si>
  <si>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</si>
  <si>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</si>
  <si>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</si>
  <si>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</si>
  <si>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</si>
  <si>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</si>
  <si>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</si>
  <si>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</si>
  <si>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</si>
  <si>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</si>
  <si>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</si>
  <si>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</si>
  <si>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</si>
  <si>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</si>
  <si>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</si>
  <si>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</si>
  <si>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</si>
  <si>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</si>
  <si>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</si>
  <si>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</si>
  <si>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</si>
  <si>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</si>
  <si>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</si>
  <si>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</si>
  <si>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</si>
  <si>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</si>
  <si>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</si>
  <si>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</si>
  <si>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</si>
  <si>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</si>
  <si>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</si>
  <si>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</si>
  <si>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</si>
  <si>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</si>
  <si>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</si>
  <si>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</si>
  <si>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</si>
  <si>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</si>
  <si>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</si>
  <si>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</si>
  <si>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</si>
  <si>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</si>
  <si>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</si>
  <si>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</si>
  <si>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</si>
  <si>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</si>
  <si>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</si>
  <si>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</si>
  <si>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</si>
  <si>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</si>
  <si>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</si>
  <si>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</si>
  <si>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</si>
  <si>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</si>
  <si>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</si>
  <si>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</si>
  <si>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</si>
  <si>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</si>
  <si>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</si>
  <si>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</si>
  <si>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</si>
  <si>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</si>
  <si>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</si>
  <si>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</si>
  <si>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</si>
  <si>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</si>
  <si>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</si>
  <si>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</si>
  <si>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</si>
  <si>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</si>
  <si>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</si>
  <si>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</si>
  <si>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</si>
  <si>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</si>
  <si>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</si>
  <si>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</si>
  <si>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</si>
  <si>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</si>
  <si>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</si>
  <si>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</si>
  <si>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</si>
  <si>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</si>
  <si>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</si>
  <si>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</si>
  <si>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</si>
  <si>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</si>
  <si>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</si>
  <si>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</si>
  <si>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</si>
  <si>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</si>
  <si>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</si>
  <si>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</si>
  <si>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</si>
  <si>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</si>
  <si>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</si>
  <si>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</si>
  <si>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</si>
  <si>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</si>
  <si>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</si>
  <si>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</si>
  <si>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</si>
  <si>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</si>
  <si>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</si>
  <si>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</si>
  <si>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</si>
  <si>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</si>
  <si>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</si>
  <si>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</si>
  <si>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</si>
  <si>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</si>
  <si>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</si>
  <si>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</si>
  <si>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</si>
  <si>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</si>
  <si>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</si>
  <si>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</si>
  <si>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</si>
  <si>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</si>
  <si>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</si>
  <si>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</si>
  <si>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</si>
  <si>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</si>
  <si>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</si>
  <si>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</si>
  <si>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</si>
  <si>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</si>
  <si>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</si>
  <si>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</si>
  <si>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</si>
  <si>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</si>
  <si>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</si>
  <si>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</si>
  <si>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</si>
  <si>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</si>
  <si>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</si>
  <si>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</si>
  <si>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</si>
  <si>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</si>
  <si>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</si>
  <si>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</si>
  <si>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</si>
  <si>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</si>
  <si>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</si>
  <si>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</si>
  <si>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</si>
  <si>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</si>
  <si>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</si>
  <si>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</si>
  <si>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</si>
  <si>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</si>
  <si>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PCM-20251126-00000123</t>
  </si>
  <si>
    <t xml:space="preserve">Site under night access 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</si>
  <si>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</si>
  <si>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</si>
  <si>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</si>
  <si>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</si>
  <si>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</si>
  <si>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</si>
  <si>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</si>
  <si>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</si>
  <si>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</si>
  <si>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</si>
  <si>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</si>
  <si>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</si>
  <si>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</si>
  <si>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</si>
  <si>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</si>
  <si>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</si>
  <si>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</si>
  <si>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</si>
  <si>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</si>
  <si>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</si>
  <si>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</si>
  <si>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</si>
  <si>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</si>
  <si>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</si>
  <si>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</si>
  <si>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</si>
  <si>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</si>
  <si>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</si>
  <si>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</si>
  <si>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</si>
  <si>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</si>
  <si>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</si>
  <si>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</si>
  <si>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</si>
  <si>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</si>
  <si>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</si>
  <si>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</si>
  <si>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</si>
  <si>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</si>
  <si>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</si>
  <si>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</si>
  <si>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</si>
  <si>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</si>
  <si>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</si>
  <si>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</si>
  <si>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</si>
  <si>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</si>
  <si>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</si>
  <si>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</si>
  <si>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</si>
  <si>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</si>
  <si>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</si>
  <si>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</si>
  <si>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</si>
  <si>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</si>
  <si>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</si>
  <si>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</si>
  <si>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</si>
  <si>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</si>
  <si>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</si>
  <si>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</si>
  <si>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</si>
  <si>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</si>
  <si>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</si>
  <si>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</si>
  <si>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</si>
  <si>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</si>
  <si>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</si>
  <si>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</si>
  <si>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</si>
  <si>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</si>
  <si>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</si>
  <si>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</si>
  <si>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</si>
  <si>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</si>
  <si>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</si>
  <si>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</si>
  <si>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</si>
  <si>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</si>
  <si>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</si>
  <si>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</si>
  <si>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</si>
  <si>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</si>
  <si>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</si>
  <si>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</si>
  <si>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</si>
  <si>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PCM-20251125-00002125</t>
  </si>
  <si>
    <t>Team face access issue due to gate closed due to owner</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</si>
  <si>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</si>
  <si>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</si>
  <si>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</si>
  <si>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</si>
  <si>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</si>
  <si>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</si>
  <si>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</si>
  <si>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</si>
  <si>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</si>
  <si>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was night access, team moved 30 mins</t>
  </si>
  <si>
    <t>PCM-20251126-00000354</t>
  </si>
  <si>
    <t>EM team on the way 40 mins</t>
  </si>
  <si>
    <t>PCM-20251126-00000404</t>
  </si>
  <si>
    <t xml:space="preserve">ETA 100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</si>
</sst>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67" dataDxfId="166" headerRowBorderDxfId="164" tableBorderDxfId="165" totalsRowBorderDxfId="163">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0" dataDxfId="149" headerRowBorderDxfId="147" tableBorderDxfId="148" totalsRowBorderDxfId="146">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 totalsRowShown="0" headerRowDxfId="24" dataDxfId="23" headerRowBorderDxfId="21" tableBorderDxfId="22">
  <autoFilter ref="A1:L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324.29562164351955</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t="s">
        <v>39023</v>
      </c>
      <c r="B3" s="142" t="str">
        <f>IFERROR(VLOOKUP(D3,DB!A:K,11,0),"")</f>
        <v>R1</v>
      </c>
      <c r="C3" s="142">
        <v>1</v>
      </c>
      <c r="D3" s="59" t="s">
        <v>21701</v>
      </c>
      <c r="E3" s="141" t="s">
        <v>39021</v>
      </c>
      <c r="F3" s="140">
        <v>45987.053831018522</v>
      </c>
      <c r="G3" s="139">
        <f ca="1">IFERROR(NOW()-F3,"-")</f>
        <v>0.19021655092365108</v>
      </c>
      <c r="H3" s="140">
        <v>45987.04896990741</v>
      </c>
      <c r="I3" s="142" t="str">
        <f>IFERROR(VLOOKUP(D3,DB!A:F,6,0),"")</f>
        <v>Generator-SG</v>
      </c>
      <c r="J3" s="142" t="str">
        <f>IFERROR(VLOOKUP(D3,DB!A:G,7,0),"")</f>
        <v>Vandalized</v>
      </c>
      <c r="K3" s="138" t="s">
        <v>39024</v>
      </c>
      <c r="L3" s="137" t="str">
        <f>IFERROR(VLOOKUP(D3,DB!A:I,9,0),"")</f>
        <v>Latis</v>
      </c>
    </row>
    <row r="4" spans="1:15" s="64" customFormat="1" ht="15" customHeight="1">
      <c r="A4" s="143"/>
      <c r="B4" s="142" t="str">
        <f>IFERROR(VLOOKUP(D4,DB!A:K,11,0),"")</f>
        <v/>
      </c>
      <c r="C4" s="142"/>
      <c r="D4" s="59"/>
      <c r="E4" s="141"/>
      <c r="F4" s="140"/>
      <c r="G4" s="139">
        <f ca="1">IFERROR(NOW()-F4,"-")</f>
        <v>45987.244047569446</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45987.244047569446</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45987.244047569446</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45987.244047569446</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45987.244047569446</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45987.244047569446</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45987.244047569446</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45987.244047569446</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45987.244047569446</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45987.244047569446</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45987.244047569446</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45987.244047569446</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45987.244047569446</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45987.244047569446</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45987.244047569446</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45987.244047569446</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45987.244047569446</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45987.244047569446</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45987.244047569446</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45987.244047569446</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45987.244047569446</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45987.244047569446</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45987.244047569446</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45987.244047569446</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45987.244047569446</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45987.244047569446</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45987.244047569446</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45987.244047569446</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45987.244047569446</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45987.244047569446</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45987.244047569446</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45987.244047569446</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45987.244047569446</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45987.244047569446</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45987.244047569446</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45987.244047569446</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45987.244047569446</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45987.244047569446</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45987.244047569446</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45987.244047569446</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45987.244047569446</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45987.244047569446</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45987.244047569446</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45987.244047569446</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45987.244047569446</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45987.244047569446</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45987.244047569446</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45987.244047569446</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45987.244047569446</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45987.244047569446</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45987.244047569446</v>
      </c>
      <c r="H54" s="140"/>
      <c r="I54" s="142" t="str">
        <f>IFERROR(VLOOKUP(D54,DB!A:F,6,0),"")</f>
        <v/>
      </c>
      <c r="J54" s="142" t="str">
        <f>IFERROR(VLOOKUP(D54,DB!A:G,7,0),"")</f>
        <v/>
      </c>
      <c r="K54" s="138"/>
      <c r="L54" s="137" t="str">
        <f>IFERROR(VLOOKUP(D54,DB!A:I,9,0),"")</f>
        <v/>
      </c>
    </row>
    <row r="55" spans="1:12" s="64" customFormat="1" ht="15" customHeight="1">
      <c r="A55" s="143"/>
      <c r="B55" s="142" t="str">
        <f>IFERROR(VLOOKUP(D55,DB!A:K,11,0),"")</f>
        <v/>
      </c>
      <c r="C55" s="142"/>
      <c r="D55" s="59"/>
      <c r="E55" s="141"/>
      <c r="F55" s="140"/>
      <c r="G55" s="139">
        <f ca="1">IFERROR(NOW()-F55,"-")</f>
        <v>45987.244047569446</v>
      </c>
      <c r="H55" s="140"/>
      <c r="I55" s="142" t="str">
        <f>IFERROR(VLOOKUP(D55,DB!A:F,6,0),"")</f>
        <v/>
      </c>
      <c r="J55" s="142" t="str">
        <f>IFERROR(VLOOKUP(D55,DB!A:G,7,0),"")</f>
        <v/>
      </c>
      <c r="K55" s="138"/>
      <c r="L55" s="137" t="str">
        <f>IFERROR(VLOOKUP(D55,DB!A:I,9,0),"")</f>
        <v/>
      </c>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row r="60" spans="1:12" s="64" customFormat="1" ht="15" customHeight="1">
      <c r="F60" s="136"/>
      <c r="G60" s="135"/>
      <c r="H60" s="136"/>
      <c r="K60" s="134"/>
    </row>
  </sheetData>
  <customSheetViews>
    <customSheetView guid="{F6042A99-DD27-4453-835D-0834D95730CC}" filter="1" showAutoFilter="1">
      <pageMargins left="0" right="0" top="0" bottom="0" header="0" footer="0"/>
      <autoFilter ref="B1:M1" xr:uid="{586BFF3C-4080-4AB0-8C88-1C88DAB4EDF2}"/>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162.24420960648422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2.8566285879642237</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45987.244047569446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45987.244047569446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45987.244047569446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45987.244047569446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45987.244047569446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45987.244047569446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45987.244047569446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45987.244047569446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45987.244047569446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45987.244047569446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45987.244047569446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45987.244047569446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45987.244047569446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45987.244047569446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45987.244047569446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45987.244047569446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45987.244047569446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45987.244047569446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45987.244047569446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45987.244047569446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45987.244047569446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45987.244047569446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45987.244047569446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45987.244047569446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45987.244047569446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45987.244047569446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45987.244047569446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45987.244047569446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45987.244047569446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45987.244047569446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45987.244047569446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45987.244047569446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45987.244047569446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45987.244047569446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45987.244047569446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45987.244047569446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45987.244047569446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45987.244047569446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45987.244047569446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45987.244047569446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45987.244047569446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45987.244047569446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45987.244047569446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45987.244047569446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45987.244047569446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45987.244047569446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45987.244047569446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45987.244047569446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45987.244047569446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45987.244047569446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45987.244047569446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45987.244047569446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45987.244047569446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45987.244047569446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45987.244047569446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45987.244047569446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45987.244047569446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45987.244047569446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45987.244047569446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45987.244047569446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45987.244047569446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45987.244047569446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45987.244047569446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45987.244047569446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45987.244047569446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45987.244047569446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45987.244047569446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45987.244047569446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45987.244047569446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45987.244047569446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45987.244047569446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45987.244047569446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45987.244047569446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45987.244047569446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45987.244047569446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45987.244047569446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45987.244047569446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45987.244047569446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45987.244047569446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45987.244047569446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45987.244047569446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45987.244047569446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45987.244047569446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45987.244047569446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45987.244047569446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45987.244047569446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45987.244047569446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45987.244047569446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45987.244047569446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45987.244047569446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45987.244047569446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45987.244047569446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45987.244047569446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45987.244047569446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45987.244047569446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45987.244047569446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45987.244047569446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45987.244047569446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45987.244047569446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45987.244047569446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45987.244047569446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45987.244047569446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45987.244047569446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45987.244047569446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45987.244047569446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45987.244047569446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45987.244047569446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45987.244047569446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45987.244047569446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45987.244047569446</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45987.244047569446</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45987.244047569446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45987.244047569446</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45987.244047569446</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45987.244047569446</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45987.244047569446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45987.244047569446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45987.244047569446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45987.244047569446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45987.244047569446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45987.244047569446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45987.244047569446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45987.244047569446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45987.244047569446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45987.244047569446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45987.244047569446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45987.244047569446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45987.244047569446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45987.244047569446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45987.244047569446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45987.244047569446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45987.244047569446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45987.244047569446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45987.244047569446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45987.244047569446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45987.244047569446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45987.244047569446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45987.244047569446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45987.244047569446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45987.244047569446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45987.244047569446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45987.244047569446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45987.244047569446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45987.244047569446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45987.244047569446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45987.244047569446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45987.244047569446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45987.244047569446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45987.244047569446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45987.244047569446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45987.244047569446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45987.244047569446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45987.244047569446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45987.244047569446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45987.244047569446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45987.244047569446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45987.244047569446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45987.244047569446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45987.244047569446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45987.244047569446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45987.244047569446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45987.244047569446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45987.244047569446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45987.244047569446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45987.244047569446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45987.244047569446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45987.244047569446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45987.244047569446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45987.244047569446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45987.244047569446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45987.244047569446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45987.244047569446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45987.244047569446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45987.244047569446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45987.244047569446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45987.244047569446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45987.244047569446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45987.244047569446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45987.244047569446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45987.244047569446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45987.244047569446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45987.244047569446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45987.244047569446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45987.244047569446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45987.244047569446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45987.244047569446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45987.244047569446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45987.244047569446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45987.244047569446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45987.244047569446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45987.244047569446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45987.244047569446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45987.244047569446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45987.244047569446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45987.244047569446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45987.244047569446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45987.244047569446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45987.244047569446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45987.244047569446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45987.244047569446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45987.244047569446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45987.244047569446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45987.244047569446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45987.244047569446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45987.244047569446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45987.244047569446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45987.244047569446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45987.244047569446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45987.244047569446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45987.244047569446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45987.244047569446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45987.244047569446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45987.244047569446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45987.244047569446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45987.244047569446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45987.244047569446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45987.244047569446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45987.244047569446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45987.244047569446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45987.244047569446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45987.244047569446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45987.244047569446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45987.244047569446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45987.244047569446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45987.244047569446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45987.244047569446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45987.244047569446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45987.244047569446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45987.244047569446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45987.244047569446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45987.244047569446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45987.244047569446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45987.244047569446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45987.244047569446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45987.244047569446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45987.244047569446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45987.244047569446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45987.244047569446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45987.244047569446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45987.244047569446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45987.244047569446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45987.244047569446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45987.244047569446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45987.244047569446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45987.244047569446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45987.244047569446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45987.244047569446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45987.244047569446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45987.244047569446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45987.244047569446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45987.244047569446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45987.244047569446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45987.244047569446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45987.244047569446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45987.244047569446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45987.244047569446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45987.244047569446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45987.244047569446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45987.244047569446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45987.244047569446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45987.244047569446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45987.244047569446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45987.244047569446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45987.244047569446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45987.244047569446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45987.244047569446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45987.244047569446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45987.244047569446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45987.244047569446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45987.244047569446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45987.244047569446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45987.244047569446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45987.244047569446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45987.244047569446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45987.244047569446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45987.244047569446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45987.244047569446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45987.244047569446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45987.244047569446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45987.244047569446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45987.244047569446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45987.244047569446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45987.244047569446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45987.244047569446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45987.244047569446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45987.244047569446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45987.244047569446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45987.244047569446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45987.244047569446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45987.244047569446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45987.244047569446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45987.244047569446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45987.244047569446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45987.244047569446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45987.244047569446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45987.244047569446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45987.244047569446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45987.244047569446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45987.244047569446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45987.244047569446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45987.244047569446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45987.244047569446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45987.244047569446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45987.244047569446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45987.244047569446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45987.244047569446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45987.244047569446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45987.244047569446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45987.244047569446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45987.244047569446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45987.244047569446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45987.244047569446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45987.244047569446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45987.244047569446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45987.244047569446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45987.244047569446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45987.244047569446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45987.244047569446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45987.244047569446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45987.244047569446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45987.244047569446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45987.244047569446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45987.244047569446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45987.244047569446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45987.244047569446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45987.244047569446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45987.244047569446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45987.244047569446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45987.244047569446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45987.244047569446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45987.244047569446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45987.244047569446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45987.244047569446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45987.244047569446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45987.244047569446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45987.244047569446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45987.244047569446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45987.244047569446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45987.244047569446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45987.244047569446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45987.244047569446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45987.244047569446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45987.244047569446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45987.244047569446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45987.244047569446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45987.244047569446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45987.244047569446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45987.244047569446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45987.244047569446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45987.244047569446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45987.244047569446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45987.244047569446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45987.244047569446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45987.244047569446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45987.244047569446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45987.244047569446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45987.244047569446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45987.244047569446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45987.244047569446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45987.244047569446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45987.244047569446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45987.244047569446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45987.244047569446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45987.244047569446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45987.244047569446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45987.244047569446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45987.244047569446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45987.244047569446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45987.244047569446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45987.244047569446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45987.244047569446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45987.244047569446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45987.244047569446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45987.244047569446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45987.244047569446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45987.244047569446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45987.244047569446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45987.244047569446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45987.244047569446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45987.244047569446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45987.244047569446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45987.244047569446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45987.244047569446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45987.244047569446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45987.244047569446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45987.244047569446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45987.244047569446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45987.244047569446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45987.244047569446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45987.244047569446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45987.244047569446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45987.244047569446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45987.244047569446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45987.244047569446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45987.244047569446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45987.244047569446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45987.244047569446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45987.244047569446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45987.244047569446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45987.244047569446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45987.244047569446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45987.244047569446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45987.244047569446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45987.244047569446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45987.244047569446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45987.244047569446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45987.244047569446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45987.244047569446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45987.244047569446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45987.244047569446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45987.244047569446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45987.244047569446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45987.244047569446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45987.244047569446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45987.244047569446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45987.244047569446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45987.244047569446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45987.244047569446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45987.244047569446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45987.244047569446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45987.244047569446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45987.244047569446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45987.244047569446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45987.244047569446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45987.244047569446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45987.244047569446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45987.244047569446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45987.244047569446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45987.244047569446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45987.244047569446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45987.244047569446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45987.244047569446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45987.244047569446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45987.244047569446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45987.244047569446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45987.244047569446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45987.244047569446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45987.244047569446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45987.244047569446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45987.244047569446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45987.244047569446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45987.244047569446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45987.244047569446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45987.244047569446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45987.244047569446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45987.244047569446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45987.244047569446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45987.244047569446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45987.244047569446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45987.244047569446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45987.244047569446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45987.244047569446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45987.244047569446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45987.244047569446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45987.244047569446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45987.244047569446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45987.244047569446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45987.244047569446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45987.244047569446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45987.244047569446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45987.244047569446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45987.244047569446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45987.244047569446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45987.244047569446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45987.244047569446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45987.244047569446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45987.244047569446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45987.244047569446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45987.244047569446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45987.244047569446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45987.244047569446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45987.244047569446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45987.244047569446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45987.244047569446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45987.244047569446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45987.244047569446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45987.244047569446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45987.244047569446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45987.244047569446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45987.244047569446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45987.244047569446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45987.244047569446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45987.244047569446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45987.244047569446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45987.244047569446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45987.244047569446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45987.244047569446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45987.244047569446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45987.244047569446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45987.244047569446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45987.244047569446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45987.244047569446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45987.244047569446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45987.244047569446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45987.244047569446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45987.244047569446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45987.244047569446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45987.244047569446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45987.244047569446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45987.244047569446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45987.244047569446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45987.244047569446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45987.244047569446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45987.244047569446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45987.244047569446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45987.244047569446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45987.244047569446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45987.244047569446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45987.244047569446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45987.244047569446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45987.244047569446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45987.244047569446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45987.244047569446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45987.244047569446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45987.244047569446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45987.244047569446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45987.244047569446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45987.244047569446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45987.244047569446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45987.244047569446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45987.244047569446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45987.244047569446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45987.244047569446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45987.244047569446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45987.244047569446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45987.244047569446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45987.244047569446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45987.244047569446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45987.244047569446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45987.244047569446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45987.244047569446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45987.244047569446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45987.244047569446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45987.244047569446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45987.244047569446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45987.244047569446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45987.244047569446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45987.244047569446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45987.244047569446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45987.244047569446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45987.244047569446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45987.244047569446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45987.244047569446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45987.244047569446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45987.244047569446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45987.244047569446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45987.244047569446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45987.244047569446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45987.244047569446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45987.244047569446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45987.244047569446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45987.244047569446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45987.244047569446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45987.244047569446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45987.244047569446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45987.244047569446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45987.244047569446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45987.244047569446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45987.244047569446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45987.244047569446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45987.244047569446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45987.244047569446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45987.244047569446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45987.244047569446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45987.244047569446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45987.244047569446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45987.244047569446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45987.244047569446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45987.244047569446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45987.244047569446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45987.244047569446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45987.244047569446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45987.244047569446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45987.244047569446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45987.244047569446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45987.244047569446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45987.244047569446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45987.244047569446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45987.244047569446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45987.244047569446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45987.244047569446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45987.244047569446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45987.244047569446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45987.244047569446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45987.244047569446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45987.244047569446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45987.244047569446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45987.244047569446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45987.244047569446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45987.244047569446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45987.244047569446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45987.244047569446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45987.244047569446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45987.244047569446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45987.244047569446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45987.244047569446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45987.244047569446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45987.244047569446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45987.244047569446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45987.244047569446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45987.244047569446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45987.244047569446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45987.244047569446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45987.244047569446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45987.244047569446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45987.244047569446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45987.244047569446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45987.244047569446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45987.244047569446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45987.244047569446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45987.244047569446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45987.244047569446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45987.244047569446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45987.244047569446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45987.244047569446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45987.244047569446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45987.244047569446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45987.244047569446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45987.244047569446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45987.244047569446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45987.244047569446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45987.244047569446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45987.244047569446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45987.244047569446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45987.244047569446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45987.244047569446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45987.244047569446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45987.244047569446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45987.244047569446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45987.244047569446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45987.244047569446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45987.244047569446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45987.244047569446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45987.244047569446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45987.244047569446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45987.244047569446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45987.244047569446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45987.244047569446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45987.244047569446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45987.244047569446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45987.244047569446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45987.244047569446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45987.244047569446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45987.244047569446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45987.244047569446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45987.244047569446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45987.244047569446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45987.244047569446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45987.244047569446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45987.244047569446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45987.244047569446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45987.244047569446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45987.244047569446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45987.244047569446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45987.244047569446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45987.244047569446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45987.244047569446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45987.244047569446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45987.244047569446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45987.244047569446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45987.244047569446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45987.244047569446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45987.244047569446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45987.244047569446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45987.244047569446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45987.244047569446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45987.244047569446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45987.244047569446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45987.244047569446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45987.244047569446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45987.244047569446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45987.244047569446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45987.244047569446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45987.244047569446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45987.244047569446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45987.244047569446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45987.244047569446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45987.244047569446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45987.244047569446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45987.244047569446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45987.244047569446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45987.244047569446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45987.244047569446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45987.244047569446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45987.244047569446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45987.244047569446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45987.244047569446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45987.244047569446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45987.244047569446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45987.244047569446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45987.244047569446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45987.244047569446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45987.244047569446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45987.244047569446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45987.244047569446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45987.244047569446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45987.244047569446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45987.244047569446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45987.244047569446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45987.244047569446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45987.244047569446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45987.244047569446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45987.244047569446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45987.244047569446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45987.244047569446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45987.244047569446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45987.244047569446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45987.244047569446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45987.244047569446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45987.244047569446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45987.244047569446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45987.244047569446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45987.244047569446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45987.244047569446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45987.244047569446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45987.244047569446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45987.244047569446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45987.244047569446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45987.244047569446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45987.244047569446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45987.244047569446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45987.244047569446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45987.244047569446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45987.244047569446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45987.244047569446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45987.244047569446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45987.244047569446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45987.244047569446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45987.244047569446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45987.244047569446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45987.244047569446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45987.244047569446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45987.244047569446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45987.244047569446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45987.244047569446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45987.244047569446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45987.244047569446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45987.244047569446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45987.244047569446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45987.244047569446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45987.244047569446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45987.244047569446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45987.244047569446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45987.244047569446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45987.244047569446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45987.244047569446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45987.244047569446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45987.244047569446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45987.244047569446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45987.244047569446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45987.244047569446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45987.244047569446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45987.244047569446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45987.244047569446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45987.244047569446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45987.244047569446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45987.244047569446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45987.244047569446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45987.244047569446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45987.244047569446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45987.244047569446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45987.244047569446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45987.244047569446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45987.244047569446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45987.244047569446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45987.244047569446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45987.244047569446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45987.244047569446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45987.244047569446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45987.244047569446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45987.244047569446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45987.244047569446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45987.244047569446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45987.244047569446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45987.244047569446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45987.244047569446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45987.244047569446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45987.244047569446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45987.244047569446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45987.244047569446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45987.244047569446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45987.244047569446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45987.244047569446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45987.244047569446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45987.244047569446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45987.244047569446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45987.244047569446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45987.244047569446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45987.244047569446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45987.244047569446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45987.244047569446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45987.244047569446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45987.244047569446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45987.244047569446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45987.244047569446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45987.244047569446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45987.244047569446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45987.244047569446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45987.244047569446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45987.244047569446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45987.244047569446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45987.244047569446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45987.244047569446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45987.244047569446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45987.244047569446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45987.244047569446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45987.244047569446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45987.244047569446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45987.244047569446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45987.244047569446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45987.244047569446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45987.244047569446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45987.244047569446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45987.244047569446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45987.244047569446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45987.244047569446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45987.244047569446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45987.244047569446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45987.244047569446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45987.244047569446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45987.244047569446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45987.244047569446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45987.244047569446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45987.244047569446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45987.244047569446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45987.244047569446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45987.244047569446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45987.244047569446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45987.244047569446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45987.244047569446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45987.244047569446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45987.244047569446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45987.244047569446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45987.244047569446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45987.244047569446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45987.244047569446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45987.244047569446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45987.244047569446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45987.244047569446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45987.244047569446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45987.244047569446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45987.244047569446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45987.244047569446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45987.244047569446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45987.244047569446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45987.244047569446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45987.244047569446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45987.244047569446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45987.244047569446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45987.244047569446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45987.244047569446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45987.244047569446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45987.244047569446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45987.244047569446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45987.244047569446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45987.244047569446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45987.244047569446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45987.244047569446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45987.244047569446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45987.244047569446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45987.244047569446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45987.244047569446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45987.244047569446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45987.244047569446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45987.244047569446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45987.244047569446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45987.244047569446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45987.244047569446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45987.244047569446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45987.244047569446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45987.244047569446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45987.244047569446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45987.244047569446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45987.244047569446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45987.244047569446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45987.244047569446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45987.244047569446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45987.244047569446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45987.244047569446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45987.244047569446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45987.244047569446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45987.244047569446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45987.244047569446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45987.244047569446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45987.244047569446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45987.244047569446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45987.244047569446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45987.244047569446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45987.244047569446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45987.244047569446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45987.244047569446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45987.244047569446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45987.244047569446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45987.244047569446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45987.244047569446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45987.244047569446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45987.244047569446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45987.244047569446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45987.244047569446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45987.244047569446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45987.244047569446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45987.244047569446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45987.244047569446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45987.244047569446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45987.244047569446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45987.244047569446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45987.244047569446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45987.244047569446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45987.244047569446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45987.244047569446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45987.244047569446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45987.244047569446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45987.244047569446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45987.244047569446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45987.244047569446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45987.244047569446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45987.244047569446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45987.244047569446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45987.244047569446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45987.244047569446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45987.244047569446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45987.244047569446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45987.244047569446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45987.244047569446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45987.244047569446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45987.244047569446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45987.244047569446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45987.244047569446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45987.244047569446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45987.244047569446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45987.244047569446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45987.244047569446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45987.244047569446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45987.244047569446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45987.244047569446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45987.244047569446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45987.244047569446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45987.244047569446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45987.244047569446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45987.244047569446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45987.244047569446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45987.244047569446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45987.244047569446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45987.244047569446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45987.244047569446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45987.244047569446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45987.244047569446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45987.244047569446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45987.244047569446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45987.244047569446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45987.244047569446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45987.244047569446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45987.244047569446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45987.244047569446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45987.244047569446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45987.244047569446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45987.244047569446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45987.244047569446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45987.244047569446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45987.244047569446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45987.244047569446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45987.244047569446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45987.244047569446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45987.244047569446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45987.244047569446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45987.244047569446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45987.244047569446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45987.244047569446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45987.244047569446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45987.244047569446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45987.244047569446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45987.244047569446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45987.244047569446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45987.244047569446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45987.244047569446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45987.244047569446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45987.244047569446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45987.244047569446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45987.244047569446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45987.244047569446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45987.244047569446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45987.244047569446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45987.244047569446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45987.244047569446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45987.244047569446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45987.244047569446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45987.244047569446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45987.244047569446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45987.244047569446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45987.244047569446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45987.244047569446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45987.244047569446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45987.244047569446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45987.244047569446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45987.244047569446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45987.244047569446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45987.244047569446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45987.244047569446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45987.244047569446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45987.244047569446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45987.244047569446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45987.244047569446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45987.244047569446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45987.244047569446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45987.244047569446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45987.244047569446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45987.244047569446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45987.244047569446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45987.244047569446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45987.244047569446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45987.244047569446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45987.244047569446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45987.244047569446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45987.244047569446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45987.244047569446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45987.244047569446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45987.244047569446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45987.244047569446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45987.244047569446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45987.244047569446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45987.244047569446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45987.244047569446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45987.244047569446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45987.244047569446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45987.244047569446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45987.244047569446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45987.244047569446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45987.244047569446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45987.244047569446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45987.244047569446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45987.244047569446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45987.244047569446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45987.244047569446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45987.244047569446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45987.244047569446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45987.244047569446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45987.244047569446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45987.244047569446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45987.244047569446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45987.244047569446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45987.244047569446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45987.244047569446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45987.244047569446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45987.244047569446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45987.244047569446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45987.244047569446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45987.244047569446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45987.244047569446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45987.244047569446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45987.244047569446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45987.244047569446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45987.244047569446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45987.244047569446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45987.244047569446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45987.244047569446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45987.244047569446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45987.244047569446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45987.244047569446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45987.244047569446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45987.244047569446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45987.244047569446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45987.244047569446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45987.244047569446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45987.244047569446</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283.76332997684949</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38738</v>
      </c>
      <c r="E3" s="94" t="s">
        <v>39021</v>
      </c>
      <c r="F3" s="95">
        <v>45986.962719907409</v>
      </c>
      <c r="G3" s="96">
        <f t="shared" ref="G3:G44" ca="1" si="0">IFERROR(NOW()-F3,"")</f>
        <v>0.28132766203634674</v>
      </c>
      <c r="H3" s="95">
        <v>45986.956550925926</v>
      </c>
      <c r="I3" s="113" t="str">
        <f>IFERROR(VLOOKUP(D3,DB!A:F,6,0),"")</f>
        <v>Generator-SG</v>
      </c>
      <c r="J3" s="113" t="str">
        <f>IFERROR(VLOOKUP(D3,DB!A:G,7,0),"")</f>
        <v>In progress</v>
      </c>
      <c r="K3" s="97" t="s">
        <v>39112</v>
      </c>
      <c r="L3" s="91" t="str">
        <f>IFERROR(VLOOKUP(D3,DB!A:I,9,0),"")</f>
        <v>Latis</v>
      </c>
    </row>
    <row r="4" spans="1:16" ht="15" customHeight="1">
      <c r="A4" s="113"/>
      <c r="B4" s="113" t="str">
        <f>IFERROR(VLOOKUP(D4,DB!A:K,11,0),"")</f>
        <v/>
      </c>
      <c r="C4" s="93"/>
      <c r="D4" s="91"/>
      <c r="E4" s="94"/>
      <c r="F4" s="95"/>
      <c r="G4" s="96">
        <f t="shared" ca="1" si="0"/>
        <v>45987.244047569446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45987.244047569446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45987.244047569446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45987.244047569446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45987.244047569446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45987.244047569446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45987.244047569446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45987.244047569446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45987.244047569446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45987.244047569446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45987.244047569446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45987.244047569446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45987.244047569446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45987.244047569446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45987.244047569446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45987.244047569446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45987.244047569446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45987.244047569446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45987.244047569446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45987.244047569446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45987.244047569446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45987.244047569446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45987.244047569446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45987.244047569446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45987.244047569446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45987.244047569446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45987.244047569446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45987.244047569446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45987.244047569446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45987.244047569446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45987.244047569446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45987.244047569446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45987.244047569446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45987.244047569446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45987.244047569446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45987.244047569446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45987.244047569446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45987.244047569446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45987.244047569446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45987.244047569446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45987.244047569446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45987.244047569446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45987.244047569446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45987.244047569446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45987.244047569446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45987.244047569446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45987.244047569446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45987.244047569446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45987.244047569446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45987.244047569446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45987.244047569446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45987.244047569446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45987.244047569446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45987.244047569446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45987.244047569446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45987.244047569446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45987.244047569446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45987.244047569446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45987.244047569446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45987.244047569446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45987.244047569446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45987.244047569446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45987.244047569446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45987.244047569446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45987.244047569446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45987.244047569446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45987.244047569446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45987.244047569446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45987.244047569446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45987.244047569446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45987.244047569446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45987.244047569446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45987.244047569446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45987.244047569446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45987.244047569446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45987.244047569446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45987.244047569446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45987.244047569446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45987.244047569446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45987.244047569446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45987.244047569446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45987.244047569446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45987.244047569446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45987.244047569446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45987.244047569446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45987.244047569446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45987.244047569446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45987.244047569446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45987.244047569446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45987.244047569446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45987.244047569446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45987.244047569446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45987.244047569446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45987.244047569446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45987.244047569446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45987.244047569446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45987.244047569446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45987.244047569446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45987.244047569446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45987.244047569446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45987.244047569446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45987.244047569446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45987.244047569446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45987.244047569446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45987.244047569446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45987.244047569446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45987.244047569446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45987.244047569446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45987.244047569446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45987.244047569446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45987.244047569446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45987.244047569446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45987.244047569446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45987.244047569446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45987.244047569446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45987.244047569446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45987.244047569446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45987.244047569446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45987.244047569446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45987.244047569446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45987.244047569446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45987.244047569446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45987.244047569446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45987.244047569446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45987.244047569446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45987.244047569446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45987.244047569446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45987.244047569446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45987.244047569446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45987.244047569446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45987.244047569446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45987.244047569446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45987.244047569446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45987.244047569446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45987.244047569446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45987.244047569446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45987.244047569446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45987.244047569446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45987.244047569446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45987.244047569446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45987.244047569446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45987.244047569446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45987.244047569446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45987.244047569446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45987.244047569446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45987.244047569446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45987.244047569446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45987.244047569446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45987.244047569446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45987.244047569446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45987.244047569446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45987.244047569446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45987.244047569446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45987.244047569446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45987.244047569446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45987.244047569446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45987.244047569446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45987.244047569446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45987.244047569446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45987.244047569446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45987.244047569446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45987.244047569446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45987.244047569446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45987.244047569446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45987.244047569446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45987.244047569446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45987.244047569446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45987.244047569446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45987.244047569446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45987.244047569446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45987.244047569446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45987.244047569446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45987.244047569446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45987.244047569446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45987.244047569446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45987.244047569446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45987.244047569446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45987.244047569446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45987.244047569446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45987.244047569446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45987.244047569446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45987.244047569446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45987.244047569446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45987.244047569446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45987.244047569446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45987.244047569446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45987.244047569446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45987.244047569446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45987.244047569446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45987.244047569446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45987.244047569446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45987.244047569446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45987.244047569446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45987.244047569446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45987.244047569446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45987.244047569446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45987.244047569446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45987.244047569446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45987.244047569446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45987.244047569446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45987.244047569446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45987.244047569446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45987.244047569446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45987.244047569446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45987.244047569446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45987.244047569446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45987.244047569446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45987.244047569446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45987.244047569446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45987.244047569446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45987.244047569446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45987.244047569446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45987.244047569446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45987.244047569446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45987.244047569446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45987.244047569446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45987.244047569446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45987.244047569446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45987.244047569446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45987.244047569446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45987.244047569446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45987.244047569446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45987.244047569446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45987.244047569446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45987.244047569446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45987.244047569446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45987.244047569446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45987.244047569446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45987.244047569446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45987.244047569446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45987.244047569446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45987.244047569446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45987.244047569446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45987.244047569446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45987.244047569446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45987.244047569446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45987.244047569446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45987.244047569446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45987.244047569446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45987.244047569446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45987.244047569446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45987.244047569446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45987.244047569446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45987.244047569446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45987.244047569446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45987.244047569446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45987.244047569446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45987.244047569446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45987.244047569446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45987.244047569446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45987.244047569446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45987.244047569446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45987.244047569446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45987.244047569446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45987.244047569446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45987.244047569446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45987.244047569446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45987.244047569446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45987.244047569446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45987.244047569446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45987.244047569446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45987.244047569446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45987.244047569446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45987.244047569446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45987.244047569446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45987.244047569446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45987.244047569446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45987.244047569446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45987.244047569446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45987.244047569446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45987.244047569446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45987.244047569446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45987.244047569446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45987.244047569446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45987.244047569446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45987.244047569446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45987.244047569446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45987.244047569446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45987.244047569446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45987.244047569446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45987.244047569446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45987.244047569446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45987.244047569446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45987.244047569446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45987.244047569446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45987.244047569446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45987.244047569446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45987.244047569446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45987.244047569446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45987.244047569446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45987.244047569446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45987.244047569446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45987.244047569446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45987.244047569446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45987.244047569446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45987.244047569446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45987.244047569446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45987.244047569446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45987.244047569446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45987.244047569446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45987.244047569446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45987.244047569446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45987.244047569446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45987.244047569446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45987.244047569446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45987.244047569446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45987.244047569446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45987.244047569446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45987.244047569446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45987.244047569446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45987.244047569446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45987.244047569446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45987.244047569446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45987.244047569446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45987.244047569446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45987.244047569446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45987.244047569446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45987.244047569446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45987.244047569446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45987.244047569446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45987.244047569446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45987.244047569446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45987.244047569446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45987.244047569446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45987.244047569446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45987.244047569446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45987.244047569446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45987.244047569446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45987.244047569446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45987.244047569446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45987.244047569446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45987.244047569446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45987.244047569446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45987.244047569446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45987.244047569446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45987.244047569446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45987.244047569446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45987.244047569446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45987.244047569446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45987.244047569446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45987.244047569446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45987.244047569446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45987.244047569446</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7"/>
  <sheetViews>
    <sheetView workbookViewId="0">
      <selection activeCell="D14" sqref="D14"/>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95.411987384257372</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61.055170254629047</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38.582936458333279</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5.8707489583321149</v>
      </c>
      <c r="H5" s="122">
        <v>45981.360798611109</v>
      </c>
      <c r="I5" s="109" t="str">
        <f>IFERROR(VLOOKUP(D5,DB!A:F,6,0),"")</f>
        <v>SCECO</v>
      </c>
      <c r="J5" s="109" t="str">
        <f>IFERROR(VLOOKUP(D5,DB!A:G,7,0),"")</f>
        <v>Dead</v>
      </c>
      <c r="K5" s="109" t="s">
        <v>39120</v>
      </c>
      <c r="L5" s="109" t="str">
        <f>IFERROR(VLOOKUP(D5,DB!A:I,9,0),"")</f>
        <v>Latis</v>
      </c>
    </row>
    <row r="6" spans="1:13">
      <c r="A6" s="109" t="s">
        <v>39121</v>
      </c>
      <c r="B6" s="109" t="str">
        <f>IFERROR(VLOOKUP(D6,DB!A:K,11,0),"")</f>
        <v>R5</v>
      </c>
      <c r="C6" s="109">
        <v>2</v>
      </c>
      <c r="D6" s="109" t="s">
        <v>37374</v>
      </c>
      <c r="E6" s="109" t="s">
        <v>39021</v>
      </c>
      <c r="F6" s="122">
        <v>45986.862199074072</v>
      </c>
      <c r="G6" s="111">
        <f ca="1">IFERROR(NOW()-F6,"")</f>
        <v>0.38184849537356058</v>
      </c>
      <c r="H6" s="122">
        <v>45986.854375000003</v>
      </c>
      <c r="I6" s="109" t="str">
        <f>IFERROR(VLOOKUP(D6,DB!A:F,6,0),"")</f>
        <v>Generator-SG</v>
      </c>
      <c r="J6" s="109" t="str">
        <f>IFERROR(VLOOKUP(D6,DB!A:G,7,0),"")</f>
        <v>Vandalized</v>
      </c>
      <c r="K6" s="109" t="s">
        <v>39122</v>
      </c>
      <c r="L6" s="109" t="str">
        <f>IFERROR(VLOOKUP(D6,DB!A:I,9,0),"")</f>
        <v>Latis</v>
      </c>
    </row>
    <row r="7" spans="1:13">
      <c r="A7" s="109" t="s">
        <v>39123</v>
      </c>
      <c r="B7" s="109" t="str">
        <f>IFERROR(VLOOKUP(D7,DB!A:K,11,0),"")</f>
        <v>R5</v>
      </c>
      <c r="C7" s="109">
        <v>1</v>
      </c>
      <c r="D7" s="109" t="s">
        <v>34159</v>
      </c>
      <c r="E7" s="109" t="s">
        <v>39021</v>
      </c>
      <c r="F7" s="122">
        <v>45987.199525462966</v>
      </c>
      <c r="G7" s="111">
        <f ca="1">IFERROR(NOW()-F7,"")</f>
        <v>4.452210648014443E-2</v>
      </c>
      <c r="H7" s="122">
        <v>45987.202199074076</v>
      </c>
      <c r="I7" s="109" t="str">
        <f>IFERROR(VLOOKUP(D7,DB!A:F,6,0),"")</f>
        <v>SCECO</v>
      </c>
      <c r="J7" s="109" t="str">
        <f>IFERROR(VLOOKUP(D7,DB!A:G,7,0),"")</f>
        <v>Vandalized</v>
      </c>
      <c r="K7" s="109" t="s">
        <v>39124</v>
      </c>
      <c r="L7" s="109" t="str">
        <f>IFERROR(VLOOKUP(D7,DB!A:I,9,0),"")</f>
        <v>Latis</v>
      </c>
    </row>
    <row r="8" spans="1:13">
      <c r="A8" s="125"/>
      <c r="B8" s="125" t="str">
        <f>IFERROR(VLOOKUP(D8,DB!A:K,11,0),"")</f>
        <v/>
      </c>
      <c r="C8" s="125"/>
      <c r="D8" s="125"/>
      <c r="E8" s="125"/>
      <c r="F8" s="126"/>
      <c r="G8" s="111">
        <f ca="1">IFERROR(NOW()-F8,"")</f>
        <v>45987.244047569446</v>
      </c>
      <c r="H8" s="126"/>
      <c r="I8" s="125" t="str">
        <f>IFERROR(VLOOKUP(D8,DB!A:F,6,0),"")</f>
        <v/>
      </c>
      <c r="J8" s="125" t="str">
        <f>IFERROR(VLOOKUP(D8,DB!A:G,7,0),"")</f>
        <v/>
      </c>
      <c r="K8" s="125"/>
      <c r="L8" s="125" t="str">
        <f>IFERROR(VLOOKUP(D8,DB!A:I,9,0),"")</f>
        <v/>
      </c>
    </row>
    <row r="9" spans="1:13">
      <c r="A9" s="125"/>
      <c r="B9" s="125" t="str">
        <f>IFERROR(VLOOKUP(D9,DB!A:K,11,0),"")</f>
        <v/>
      </c>
      <c r="C9" s="125"/>
      <c r="D9" s="125"/>
      <c r="E9" s="125"/>
      <c r="F9" s="126"/>
      <c r="G9" s="111">
        <f ca="1">IFERROR(NOW()-F9,"")</f>
        <v>45987.244047569446</v>
      </c>
      <c r="H9" s="126"/>
      <c r="I9" s="125" t="str">
        <f>IFERROR(VLOOKUP(D9,DB!A:F,6,0),"")</f>
        <v/>
      </c>
      <c r="J9" s="125" t="str">
        <f>IFERROR(VLOOKUP(D9,DB!A:G,7,0),"")</f>
        <v/>
      </c>
      <c r="K9" s="125"/>
      <c r="L9" s="125" t="str">
        <f>IFERROR(VLOOKUP(D9,DB!A:I,9,0),"")</f>
        <v/>
      </c>
    </row>
    <row r="10" spans="1:13">
      <c r="A10" s="125"/>
      <c r="B10" s="125" t="str">
        <f>IFERROR(VLOOKUP(D10,DB!A:K,11,0),"")</f>
        <v/>
      </c>
      <c r="C10" s="125"/>
      <c r="D10" s="125"/>
      <c r="E10" s="125"/>
      <c r="F10" s="126"/>
      <c r="G10" s="111">
        <f ca="1">IFERROR(NOW()-F10,"")</f>
        <v>45987.244047569446</v>
      </c>
      <c r="H10" s="126"/>
      <c r="I10" s="125" t="str">
        <f>IFERROR(VLOOKUP(D10,DB!A:F,6,0),"")</f>
        <v/>
      </c>
      <c r="J10" s="125" t="str">
        <f>IFERROR(VLOOKUP(D10,DB!A:G,7,0),"")</f>
        <v/>
      </c>
      <c r="K10" s="125"/>
      <c r="L10" s="125" t="str">
        <f>IFERROR(VLOOKUP(D10,DB!A:I,9,0),"")</f>
        <v/>
      </c>
    </row>
    <row r="11" spans="1:13">
      <c r="A11" s="125"/>
      <c r="B11" s="125" t="str">
        <f>IFERROR(VLOOKUP(D11,DB!A:K,11,0),"")</f>
        <v/>
      </c>
      <c r="C11" s="125"/>
      <c r="D11" s="127"/>
      <c r="E11" s="125"/>
      <c r="F11" s="126"/>
      <c r="G11" s="111">
        <f ca="1">IFERROR(NOW()-F11,"")</f>
        <v>45987.244047569446</v>
      </c>
      <c r="H11" s="126"/>
      <c r="I11" s="125" t="str">
        <f>IFERROR(VLOOKUP(D11,DB!A:F,6,0),"")</f>
        <v/>
      </c>
      <c r="J11" s="125" t="str">
        <f>IFERROR(VLOOKUP(D11,DB!A:G,7,0),"")</f>
        <v/>
      </c>
      <c r="K11" s="125"/>
      <c r="L11" s="125" t="str">
        <f>IFERROR(VLOOKUP(D11,DB!A:I,9,0),"")</f>
        <v/>
      </c>
    </row>
    <row r="12" spans="1:13">
      <c r="A12" s="125"/>
      <c r="B12" s="125" t="str">
        <f>IFERROR(VLOOKUP(D12,DB!A:K,11,0),"")</f>
        <v/>
      </c>
      <c r="C12" s="125"/>
      <c r="D12"/>
      <c r="E12" s="125"/>
      <c r="F12" s="126"/>
      <c r="G12" s="111">
        <f ca="1">IFERROR(NOW()-F12,"")</f>
        <v>45987.244047569446</v>
      </c>
      <c r="H12" s="126"/>
      <c r="I12" s="125" t="str">
        <f>IFERROR(VLOOKUP(D12,DB!A:F,6,0),"")</f>
        <v/>
      </c>
      <c r="J12" s="125" t="str">
        <f>IFERROR(VLOOKUP(D12,DB!A:G,7,0),"")</f>
        <v/>
      </c>
      <c r="K12" s="125"/>
      <c r="L12" s="125" t="str">
        <f>IFERROR(VLOOKUP(D12,DB!A:I,9,0),"")</f>
        <v/>
      </c>
    </row>
    <row r="13" spans="1:13">
      <c r="A13" s="125"/>
      <c r="B13" s="125" t="str">
        <f>IFERROR(VLOOKUP(D13,DB!A:K,11,0),"")</f>
        <v/>
      </c>
      <c r="C13" s="125"/>
      <c r="D13" s="125"/>
      <c r="E13" s="125"/>
      <c r="F13" s="126"/>
      <c r="G13" s="111">
        <f ca="1">IFERROR(NOW()-F13,"")</f>
        <v>45987.244047569446</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45987.244047569446</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45987.244047569446</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45987.244047569446</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45987.244047569446</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45987.244047569446</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45987.244047569446</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45987.244047569446</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45987.244047569446</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45987.244047569446</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45987.244047569446</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45987.244047569446</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45987.244047569446</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45987.244047569446</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45987.244047569446</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45987.244047569446</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45987.244047569446</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45987.244047569446</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45987.244047569446</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45987.244047569446</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45987.244047569446</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45987.244047569446</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45987.244047569446</v>
      </c>
      <c r="H35" s="126"/>
      <c r="I35" s="125" t="str">
        <f>IFERROR(VLOOKUP(D35,DB!A:F,6,0),"")</f>
        <v/>
      </c>
      <c r="J35" s="125" t="str">
        <f>IFERROR(VLOOKUP(D35,DB!A:G,7,0),"")</f>
        <v/>
      </c>
      <c r="K35" s="125"/>
      <c r="L35" s="125" t="str">
        <f>IFERROR(VLOOKUP(D35,DB!A:I,9,0),"")</f>
        <v/>
      </c>
    </row>
    <row r="36" spans="1:12">
      <c r="A36" s="109"/>
      <c r="B36" s="109"/>
      <c r="C36" s="109"/>
      <c r="D36" s="109"/>
      <c r="E36" s="109"/>
      <c r="F36" s="109"/>
      <c r="G36" s="109"/>
      <c r="H36" s="109"/>
      <c r="I36" s="109"/>
      <c r="J36" s="109"/>
      <c r="K36" s="109"/>
      <c r="L36" s="109"/>
    </row>
    <row r="37" spans="1:12">
      <c r="A37" s="109"/>
      <c r="B37" s="109"/>
      <c r="C37" s="109"/>
      <c r="D37" s="109"/>
      <c r="E37" s="109"/>
      <c r="F37" s="109"/>
      <c r="G37" s="109"/>
      <c r="H37" s="109"/>
      <c r="I37" s="109"/>
      <c r="J37" s="109"/>
      <c r="K37" s="109"/>
      <c r="L37" s="109"/>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sheetData>
  <dataValidations count="2">
    <dataValidation allowBlank="1" showInputMessage="1" showErrorMessage="1" sqref="E1" xr:uid="{920C6338-E771-4DAE-8C89-92A9093EA4DE}"/>
    <dataValidation type="list" allowBlank="1" showInputMessage="1" showErrorMessage="1" sqref="E2:E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tabSelected="1" workbookViewId="0">
      <selection activeCell="F5" sqref="F5"/>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t="s">
        <v>39125</v>
      </c>
      <c r="B2" s="129" t="str">
        <f>IFERROR(VLOOKUP(D2,DB!A:K,11,0),"")</f>
        <v>R6</v>
      </c>
      <c r="C2" s="130">
        <v>2</v>
      </c>
      <c r="D2" s="129" t="s">
        <v>38991</v>
      </c>
      <c r="E2" s="109" t="s">
        <v>39021</v>
      </c>
      <c r="F2" s="131">
        <v>45987.207986111112</v>
      </c>
      <c r="G2" s="75">
        <f ca="1">IFERROR(NOW()-F2,"-")</f>
        <v>3.6061458333279006E-2</v>
      </c>
      <c r="H2" s="131">
        <v>45987.207939814813</v>
      </c>
      <c r="I2" s="129" t="str">
        <f>IFERROR(VLOOKUP(D2,DB!A:F,6,0),"")</f>
        <v>Generator-SG</v>
      </c>
      <c r="J2" s="129" t="str">
        <f>IFERROR(VLOOKUP(D2,DB!A:G,7,0),"")</f>
        <v>Good</v>
      </c>
      <c r="K2" s="132" t="s">
        <v>39126</v>
      </c>
      <c r="L2" s="133" t="str">
        <f>IFERROR(VLOOKUP(D2,DB!A:I,9,0),"")</f>
        <v>Latis</v>
      </c>
    </row>
    <row r="3" spans="1:16382" ht="31.5" customHeight="1">
      <c r="A3" s="128"/>
      <c r="B3" s="129" t="str">
        <f>IFERROR(VLOOKUP(D3,DB!A:K,11,0),"")</f>
        <v/>
      </c>
      <c r="C3" s="130"/>
      <c r="D3" s="129"/>
      <c r="E3" s="109"/>
      <c r="F3" s="131"/>
      <c r="G3" s="75">
        <f ca="1">IFERROR(NOW()-F3,"-")</f>
        <v>45987.244047569446</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45987.244047569446</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45987.244047569446</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45987.244047569446</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45987.244047569446</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45987.244047569446</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45987.244047569446</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45987.244047569446</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45987.244047569446</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45987.244047569446</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45987.244047569446</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45987.244047569446</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45987.244047569446</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45987.244047569446</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45987.244047569446</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45987.244047569446</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45987.244047569446</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45987.244047569446</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45987.244047569446</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45987.244047569446</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45987.244047569446</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45987.244047569446</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45987.244047569446</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45987.244047569446</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45987.244047569446</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45987.244047569446</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45987.244047569446</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45987.244047569446</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45987.244047569446</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45987.244047569446</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45987.244047569446</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45987.244047569446</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45987.244047569446</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45987.244047569446</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45987.244047569446</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45987.244047569446</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45987.244047569446</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2025-11-26T02:53:19Z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